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600" windowWidth="20085" windowHeight="12060" activeTab="4"/>
  </bookViews>
  <sheets>
    <sheet name="LA3C0650_1600" sheetId="9" r:id="rId1"/>
    <sheet name="OK2C0990_SRU1" sheetId="8" r:id="rId2"/>
    <sheet name="TX3B1090" sheetId="7" r:id="rId3"/>
    <sheet name="TX3B1110" sheetId="6" r:id="rId4"/>
    <sheet name="TX3B1220_SRU2&amp;3-SRU4(2008)" sheetId="5" r:id="rId5"/>
    <sheet name="TX3B1250_SRU4.2 544" sheetId="4" r:id="rId6"/>
    <sheet name="(new) DE1A0360_both" sheetId="10" r:id="rId7"/>
    <sheet name="(new)LA3C0650_SRU30" sheetId="14" r:id="rId8"/>
    <sheet name="(new)TX3B1320_SRUB" sheetId="11" r:id="rId9"/>
    <sheet name="(new)TX3B1320_SRUC" sheetId="12" r:id="rId10"/>
    <sheet name="(new)WA5A1410_SRU4" sheetId="15" r:id="rId11"/>
  </sheets>
  <externalReferences>
    <externalReference r:id="rId12"/>
    <externalReference r:id="rId13"/>
    <externalReference r:id="rId14"/>
    <externalReference r:id="rId15"/>
    <externalReference r:id="rId16"/>
    <externalReference r:id="rId17"/>
    <externalReference r:id="rId18"/>
  </externalReferences>
  <definedNames>
    <definedName name="_xlnm.Print_Area" localSheetId="6">'(new) DE1A0360_both'!$A$1:$N$93</definedName>
    <definedName name="_xlnm.Print_Area" localSheetId="7">'(new)LA3C0650_SRU30'!$A$1:$N$93</definedName>
    <definedName name="_xlnm.Print_Area" localSheetId="8">'(new)TX3B1320_SRUB'!$A$1:$N$93</definedName>
    <definedName name="_xlnm.Print_Area" localSheetId="9">'(new)TX3B1320_SRUC'!$A$1:$N$93</definedName>
    <definedName name="_xlnm.Print_Area" localSheetId="10">'(new)WA5A1410_SRU4'!$A$1:$N$93</definedName>
    <definedName name="_xlnm.Print_Area" localSheetId="0">LA3C0650_1600!$A$1:$N$93</definedName>
    <definedName name="_xlnm.Print_Area" localSheetId="1">OK2C0990_SRU1!$A$1:$N$93</definedName>
    <definedName name="_xlnm.Print_Area" localSheetId="2">TX3B1090!$A$1:$N$93</definedName>
    <definedName name="_xlnm.Print_Area" localSheetId="3">TX3B1110!$A$1:$N$93</definedName>
    <definedName name="_xlnm.Print_Area" localSheetId="4">'TX3B1220_SRU2&amp;3-SRU4(2008)'!$A$1:$N$93</definedName>
    <definedName name="_xlnm.Print_Area" localSheetId="5">'TX3B1250_SRU4.2 544'!$A$1:$N$93</definedName>
    <definedName name="Z_561CA5F3_4096_40AE_9F04_BBEC52CD5908_.wvu.Cols" localSheetId="6" hidden="1">'(new) DE1A0360_both'!$C:$F,'(new) DE1A0360_both'!$I:$M,'(new) DE1A0360_both'!$P:$P</definedName>
    <definedName name="Z_561CA5F3_4096_40AE_9F04_BBEC52CD5908_.wvu.Cols" localSheetId="7" hidden="1">'(new)LA3C0650_SRU30'!$C:$F,'(new)LA3C0650_SRU30'!$I:$M,'(new)LA3C0650_SRU30'!$P:$P</definedName>
    <definedName name="Z_561CA5F3_4096_40AE_9F04_BBEC52CD5908_.wvu.Cols" localSheetId="8" hidden="1">'(new)TX3B1320_SRUB'!$C:$F,'(new)TX3B1320_SRUB'!$I:$M,'(new)TX3B1320_SRUB'!$P:$P</definedName>
    <definedName name="Z_561CA5F3_4096_40AE_9F04_BBEC52CD5908_.wvu.Cols" localSheetId="9" hidden="1">'(new)TX3B1320_SRUC'!$C:$F,'(new)TX3B1320_SRUC'!$I:$M,'(new)TX3B1320_SRUC'!$P:$P</definedName>
    <definedName name="Z_561CA5F3_4096_40AE_9F04_BBEC52CD5908_.wvu.Cols" localSheetId="10" hidden="1">'(new)WA5A1410_SRU4'!$C:$F,'(new)WA5A1410_SRU4'!$I:$M,'(new)WA5A1410_SRU4'!$P:$P</definedName>
    <definedName name="Z_561CA5F3_4096_40AE_9F04_BBEC52CD5908_.wvu.Cols" localSheetId="0" hidden="1">LA3C0650_1600!$C:$F,LA3C0650_1600!$I:$M,LA3C0650_1600!$P:$P</definedName>
    <definedName name="Z_561CA5F3_4096_40AE_9F04_BBEC52CD5908_.wvu.Cols" localSheetId="1" hidden="1">OK2C0990_SRU1!$C:$F,OK2C0990_SRU1!$I:$M,OK2C0990_SRU1!$P:$P</definedName>
    <definedName name="Z_561CA5F3_4096_40AE_9F04_BBEC52CD5908_.wvu.Cols" localSheetId="2" hidden="1">TX3B1090!$C:$F,TX3B1090!$I:$M,TX3B1090!$P:$P</definedName>
    <definedName name="Z_561CA5F3_4096_40AE_9F04_BBEC52CD5908_.wvu.Cols" localSheetId="3" hidden="1">TX3B1110!$C:$F,TX3B1110!$I:$M,TX3B1110!$P:$P</definedName>
    <definedName name="Z_561CA5F3_4096_40AE_9F04_BBEC52CD5908_.wvu.Cols" localSheetId="4" hidden="1">'TX3B1220_SRU2&amp;3-SRU4(2008)'!$C:$F,'TX3B1220_SRU2&amp;3-SRU4(2008)'!$I:$M,'TX3B1220_SRU2&amp;3-SRU4(2008)'!$P:$P</definedName>
    <definedName name="Z_561CA5F3_4096_40AE_9F04_BBEC52CD5908_.wvu.Cols" localSheetId="5" hidden="1">'TX3B1250_SRU4.2 544'!$C:$F,'TX3B1250_SRU4.2 544'!$I:$M,'TX3B1250_SRU4.2 544'!$P:$P</definedName>
    <definedName name="Z_561CA5F3_4096_40AE_9F04_BBEC52CD5908_.wvu.Rows" localSheetId="6" hidden="1">'(new) DE1A0360_both'!$78:$87</definedName>
    <definedName name="Z_561CA5F3_4096_40AE_9F04_BBEC52CD5908_.wvu.Rows" localSheetId="7" hidden="1">'(new)LA3C0650_SRU30'!$78:$87</definedName>
    <definedName name="Z_561CA5F3_4096_40AE_9F04_BBEC52CD5908_.wvu.Rows" localSheetId="8" hidden="1">'(new)TX3B1320_SRUB'!$78:$87</definedName>
    <definedName name="Z_561CA5F3_4096_40AE_9F04_BBEC52CD5908_.wvu.Rows" localSheetId="9" hidden="1">'(new)TX3B1320_SRUC'!$78:$87</definedName>
    <definedName name="Z_561CA5F3_4096_40AE_9F04_BBEC52CD5908_.wvu.Rows" localSheetId="10" hidden="1">'(new)WA5A1410_SRU4'!$78:$87</definedName>
    <definedName name="Z_561CA5F3_4096_40AE_9F04_BBEC52CD5908_.wvu.Rows" localSheetId="0" hidden="1">LA3C0650_1600!$78:$87</definedName>
    <definedName name="Z_561CA5F3_4096_40AE_9F04_BBEC52CD5908_.wvu.Rows" localSheetId="1" hidden="1">OK2C0990_SRU1!$78:$87</definedName>
    <definedName name="Z_561CA5F3_4096_40AE_9F04_BBEC52CD5908_.wvu.Rows" localSheetId="2" hidden="1">TX3B1090!$78:$87</definedName>
    <definedName name="Z_561CA5F3_4096_40AE_9F04_BBEC52CD5908_.wvu.Rows" localSheetId="3" hidden="1">TX3B1110!$78:$87</definedName>
    <definedName name="Z_561CA5F3_4096_40AE_9F04_BBEC52CD5908_.wvu.Rows" localSheetId="4" hidden="1">'TX3B1220_SRU2&amp;3-SRU4(2008)'!$78:$87</definedName>
    <definedName name="Z_561CA5F3_4096_40AE_9F04_BBEC52CD5908_.wvu.Rows" localSheetId="5" hidden="1">'TX3B1250_SRU4.2 544'!$78:$87</definedName>
    <definedName name="Z_5C42D8A0_1B08_4677_B7C2_9D4A3C5B8FEE_.wvu.Cols" localSheetId="1" hidden="1">OK2C0990_SRU1!$C:$F,OK2C0990_SRU1!$I:$M,OK2C0990_SRU1!$P:$P</definedName>
    <definedName name="Z_5C42D8A0_1B08_4677_B7C2_9D4A3C5B8FEE_.wvu.PrintArea" localSheetId="1" hidden="1">OK2C0990_SRU1!$A$1:$N$93</definedName>
    <definedName name="Z_5C42D8A0_1B08_4677_B7C2_9D4A3C5B8FEE_.wvu.Rows" localSheetId="1" hidden="1">OK2C0990_SRU1!$78:$87</definedName>
    <definedName name="Z_AAC11C81_F99A_47A9_AA50_ED9E222CA0E5_.wvu.Cols" localSheetId="6" hidden="1">'(new) DE1A0360_both'!$C:$F,'(new) DE1A0360_both'!$I:$M,'(new) DE1A0360_both'!$P:$P</definedName>
    <definedName name="Z_AAC11C81_F99A_47A9_AA50_ED9E222CA0E5_.wvu.Cols" localSheetId="7" hidden="1">'(new)LA3C0650_SRU30'!$C:$F,'(new)LA3C0650_SRU30'!$I:$M,'(new)LA3C0650_SRU30'!$P:$P</definedName>
    <definedName name="Z_AAC11C81_F99A_47A9_AA50_ED9E222CA0E5_.wvu.Cols" localSheetId="8" hidden="1">'(new)TX3B1320_SRUB'!$C:$F,'(new)TX3B1320_SRUB'!$I:$M,'(new)TX3B1320_SRUB'!$P:$P</definedName>
    <definedName name="Z_AAC11C81_F99A_47A9_AA50_ED9E222CA0E5_.wvu.Cols" localSheetId="9" hidden="1">'(new)TX3B1320_SRUC'!$C:$F,'(new)TX3B1320_SRUC'!$I:$M,'(new)TX3B1320_SRUC'!$P:$P</definedName>
    <definedName name="Z_AAC11C81_F99A_47A9_AA50_ED9E222CA0E5_.wvu.Cols" localSheetId="10" hidden="1">'(new)WA5A1410_SRU4'!$C:$F,'(new)WA5A1410_SRU4'!$I:$M,'(new)WA5A1410_SRU4'!$P:$P</definedName>
    <definedName name="Z_AAC11C81_F99A_47A9_AA50_ED9E222CA0E5_.wvu.Cols" localSheetId="0" hidden="1">LA3C0650_1600!$C:$F,LA3C0650_1600!$I:$M,LA3C0650_1600!$P:$P</definedName>
    <definedName name="Z_AAC11C81_F99A_47A9_AA50_ED9E222CA0E5_.wvu.Cols" localSheetId="1" hidden="1">OK2C0990_SRU1!$C:$F,OK2C0990_SRU1!$I:$M,OK2C0990_SRU1!$P:$P</definedName>
    <definedName name="Z_AAC11C81_F99A_47A9_AA50_ED9E222CA0E5_.wvu.Cols" localSheetId="2" hidden="1">TX3B1090!$C:$F,TX3B1090!$I:$M,TX3B1090!$P:$P</definedName>
    <definedName name="Z_AAC11C81_F99A_47A9_AA50_ED9E222CA0E5_.wvu.Cols" localSheetId="3" hidden="1">TX3B1110!$C:$F,TX3B1110!$I:$M,TX3B1110!$P:$P</definedName>
    <definedName name="Z_AAC11C81_F99A_47A9_AA50_ED9E222CA0E5_.wvu.Cols" localSheetId="4" hidden="1">'TX3B1220_SRU2&amp;3-SRU4(2008)'!$C:$F,'TX3B1220_SRU2&amp;3-SRU4(2008)'!$I:$M,'TX3B1220_SRU2&amp;3-SRU4(2008)'!$P:$P</definedName>
    <definedName name="Z_AAC11C81_F99A_47A9_AA50_ED9E222CA0E5_.wvu.Cols" localSheetId="5" hidden="1">'TX3B1250_SRU4.2 544'!$C:$F,'TX3B1250_SRU4.2 544'!$I:$M,'TX3B1250_SRU4.2 544'!$P:$P</definedName>
    <definedName name="Z_AAC11C81_F99A_47A9_AA50_ED9E222CA0E5_.wvu.PrintArea" localSheetId="6" hidden="1">'(new) DE1A0360_both'!$A$1:$N$93</definedName>
    <definedName name="Z_AAC11C81_F99A_47A9_AA50_ED9E222CA0E5_.wvu.PrintArea" localSheetId="7" hidden="1">'(new)LA3C0650_SRU30'!$A$1:$N$93</definedName>
    <definedName name="Z_AAC11C81_F99A_47A9_AA50_ED9E222CA0E5_.wvu.PrintArea" localSheetId="8" hidden="1">'(new)TX3B1320_SRUB'!$A$1:$N$93</definedName>
    <definedName name="Z_AAC11C81_F99A_47A9_AA50_ED9E222CA0E5_.wvu.PrintArea" localSheetId="9" hidden="1">'(new)TX3B1320_SRUC'!$A$1:$N$93</definedName>
    <definedName name="Z_AAC11C81_F99A_47A9_AA50_ED9E222CA0E5_.wvu.PrintArea" localSheetId="10" hidden="1">'(new)WA5A1410_SRU4'!$A$1:$N$93</definedName>
    <definedName name="Z_AAC11C81_F99A_47A9_AA50_ED9E222CA0E5_.wvu.PrintArea" localSheetId="0" hidden="1">LA3C0650_1600!$A$1:$N$93</definedName>
    <definedName name="Z_AAC11C81_F99A_47A9_AA50_ED9E222CA0E5_.wvu.PrintArea" localSheetId="1" hidden="1">OK2C0990_SRU1!$A$1:$N$93</definedName>
    <definedName name="Z_AAC11C81_F99A_47A9_AA50_ED9E222CA0E5_.wvu.PrintArea" localSheetId="2" hidden="1">TX3B1090!$A$1:$N$93</definedName>
    <definedName name="Z_AAC11C81_F99A_47A9_AA50_ED9E222CA0E5_.wvu.PrintArea" localSheetId="3" hidden="1">TX3B1110!$A$1:$N$93</definedName>
    <definedName name="Z_AAC11C81_F99A_47A9_AA50_ED9E222CA0E5_.wvu.PrintArea" localSheetId="4" hidden="1">'TX3B1220_SRU2&amp;3-SRU4(2008)'!$A$1:$N$93</definedName>
    <definedName name="Z_AAC11C81_F99A_47A9_AA50_ED9E222CA0E5_.wvu.PrintArea" localSheetId="5" hidden="1">'TX3B1250_SRU4.2 544'!$A$1:$N$93</definedName>
    <definedName name="Z_AAC11C81_F99A_47A9_AA50_ED9E222CA0E5_.wvu.Rows" localSheetId="6" hidden="1">'(new) DE1A0360_both'!$78:$87</definedName>
    <definedName name="Z_AAC11C81_F99A_47A9_AA50_ED9E222CA0E5_.wvu.Rows" localSheetId="7" hidden="1">'(new)LA3C0650_SRU30'!$78:$87</definedName>
    <definedName name="Z_AAC11C81_F99A_47A9_AA50_ED9E222CA0E5_.wvu.Rows" localSheetId="8" hidden="1">'(new)TX3B1320_SRUB'!$78:$87</definedName>
    <definedName name="Z_AAC11C81_F99A_47A9_AA50_ED9E222CA0E5_.wvu.Rows" localSheetId="9" hidden="1">'(new)TX3B1320_SRUC'!$78:$87</definedName>
    <definedName name="Z_AAC11C81_F99A_47A9_AA50_ED9E222CA0E5_.wvu.Rows" localSheetId="10" hidden="1">'(new)WA5A1410_SRU4'!$78:$87</definedName>
    <definedName name="Z_AAC11C81_F99A_47A9_AA50_ED9E222CA0E5_.wvu.Rows" localSheetId="0" hidden="1">LA3C0650_1600!$78:$87</definedName>
    <definedName name="Z_AAC11C81_F99A_47A9_AA50_ED9E222CA0E5_.wvu.Rows" localSheetId="1" hidden="1">OK2C0990_SRU1!$78:$87</definedName>
    <definedName name="Z_AAC11C81_F99A_47A9_AA50_ED9E222CA0E5_.wvu.Rows" localSheetId="2" hidden="1">TX3B1090!$78:$87</definedName>
    <definedName name="Z_AAC11C81_F99A_47A9_AA50_ED9E222CA0E5_.wvu.Rows" localSheetId="3" hidden="1">TX3B1110!$78:$87</definedName>
    <definedName name="Z_AAC11C81_F99A_47A9_AA50_ED9E222CA0E5_.wvu.Rows" localSheetId="4" hidden="1">'TX3B1220_SRU2&amp;3-SRU4(2008)'!$78:$87</definedName>
    <definedName name="Z_AAC11C81_F99A_47A9_AA50_ED9E222CA0E5_.wvu.Rows" localSheetId="5" hidden="1">'TX3B1250_SRU4.2 544'!$78:$87</definedName>
    <definedName name="Z_B5F3637B_776D_4D70_8068_D346C47C84EB_.wvu.Cols" localSheetId="3" hidden="1">TX3B1110!$C:$F,TX3B1110!$I:$M,TX3B1110!$P:$P</definedName>
    <definedName name="Z_B5F3637B_776D_4D70_8068_D346C47C84EB_.wvu.PrintArea" localSheetId="3" hidden="1">TX3B1110!$A$1:$N$93</definedName>
    <definedName name="Z_B5F3637B_776D_4D70_8068_D346C47C84EB_.wvu.Rows" localSheetId="3" hidden="1">TX3B1110!$78:$87</definedName>
    <definedName name="Z_C982BBFA_69AD_4069_8CD4_57BDAED362AC_.wvu.Cols" localSheetId="6" hidden="1">'(new) DE1A0360_both'!$C:$F,'(new) DE1A0360_both'!$I:$M,'(new) DE1A0360_both'!$P:$P</definedName>
    <definedName name="Z_C982BBFA_69AD_4069_8CD4_57BDAED362AC_.wvu.Cols" localSheetId="7" hidden="1">'(new)LA3C0650_SRU30'!$C:$F,'(new)LA3C0650_SRU30'!$I:$M,'(new)LA3C0650_SRU30'!$P:$P</definedName>
    <definedName name="Z_C982BBFA_69AD_4069_8CD4_57BDAED362AC_.wvu.Cols" localSheetId="8" hidden="1">'(new)TX3B1320_SRUB'!$C:$F,'(new)TX3B1320_SRUB'!$I:$M,'(new)TX3B1320_SRUB'!$P:$P</definedName>
    <definedName name="Z_C982BBFA_69AD_4069_8CD4_57BDAED362AC_.wvu.Cols" localSheetId="9" hidden="1">'(new)TX3B1320_SRUC'!$C:$F,'(new)TX3B1320_SRUC'!$I:$M,'(new)TX3B1320_SRUC'!$P:$P</definedName>
    <definedName name="Z_C982BBFA_69AD_4069_8CD4_57BDAED362AC_.wvu.Cols" localSheetId="10" hidden="1">'(new)WA5A1410_SRU4'!$C:$F,'(new)WA5A1410_SRU4'!$I:$M,'(new)WA5A1410_SRU4'!$P:$P</definedName>
    <definedName name="Z_C982BBFA_69AD_4069_8CD4_57BDAED362AC_.wvu.Cols" localSheetId="0" hidden="1">LA3C0650_1600!$C:$F,LA3C0650_1600!$I:$M,LA3C0650_1600!$P:$P</definedName>
    <definedName name="Z_C982BBFA_69AD_4069_8CD4_57BDAED362AC_.wvu.Cols" localSheetId="1" hidden="1">OK2C0990_SRU1!$C:$F,OK2C0990_SRU1!$I:$M,OK2C0990_SRU1!$P:$P</definedName>
    <definedName name="Z_C982BBFA_69AD_4069_8CD4_57BDAED362AC_.wvu.Cols" localSheetId="2" hidden="1">TX3B1090!$C:$F,TX3B1090!$I:$M,TX3B1090!$P:$P</definedName>
    <definedName name="Z_C982BBFA_69AD_4069_8CD4_57BDAED362AC_.wvu.Cols" localSheetId="3" hidden="1">TX3B1110!$C:$F,TX3B1110!$I:$M,TX3B1110!$P:$P</definedName>
    <definedName name="Z_C982BBFA_69AD_4069_8CD4_57BDAED362AC_.wvu.Cols" localSheetId="4" hidden="1">'TX3B1220_SRU2&amp;3-SRU4(2008)'!$C:$F,'TX3B1220_SRU2&amp;3-SRU4(2008)'!$I:$M,'TX3B1220_SRU2&amp;3-SRU4(2008)'!$P:$P</definedName>
    <definedName name="Z_C982BBFA_69AD_4069_8CD4_57BDAED362AC_.wvu.Cols" localSheetId="5" hidden="1">'TX3B1250_SRU4.2 544'!$C:$F,'TX3B1250_SRU4.2 544'!$I:$M,'TX3B1250_SRU4.2 544'!$P:$P</definedName>
    <definedName name="Z_C982BBFA_69AD_4069_8CD4_57BDAED362AC_.wvu.PrintArea" localSheetId="6" hidden="1">'(new) DE1A0360_both'!$A$1:$N$93</definedName>
    <definedName name="Z_C982BBFA_69AD_4069_8CD4_57BDAED362AC_.wvu.PrintArea" localSheetId="7" hidden="1">'(new)LA3C0650_SRU30'!$A$1:$N$93</definedName>
    <definedName name="Z_C982BBFA_69AD_4069_8CD4_57BDAED362AC_.wvu.PrintArea" localSheetId="8" hidden="1">'(new)TX3B1320_SRUB'!$A$1:$N$93</definedName>
    <definedName name="Z_C982BBFA_69AD_4069_8CD4_57BDAED362AC_.wvu.PrintArea" localSheetId="9" hidden="1">'(new)TX3B1320_SRUC'!$A$1:$N$93</definedName>
    <definedName name="Z_C982BBFA_69AD_4069_8CD4_57BDAED362AC_.wvu.PrintArea" localSheetId="10" hidden="1">'(new)WA5A1410_SRU4'!$A$1:$N$93</definedName>
    <definedName name="Z_C982BBFA_69AD_4069_8CD4_57BDAED362AC_.wvu.PrintArea" localSheetId="0" hidden="1">LA3C0650_1600!$A$1:$N$93</definedName>
    <definedName name="Z_C982BBFA_69AD_4069_8CD4_57BDAED362AC_.wvu.PrintArea" localSheetId="1" hidden="1">OK2C0990_SRU1!$A$1:$N$93</definedName>
    <definedName name="Z_C982BBFA_69AD_4069_8CD4_57BDAED362AC_.wvu.PrintArea" localSheetId="2" hidden="1">TX3B1090!$A$1:$N$93</definedName>
    <definedName name="Z_C982BBFA_69AD_4069_8CD4_57BDAED362AC_.wvu.PrintArea" localSheetId="3" hidden="1">TX3B1110!$A$1:$N$93</definedName>
    <definedName name="Z_C982BBFA_69AD_4069_8CD4_57BDAED362AC_.wvu.PrintArea" localSheetId="4" hidden="1">'TX3B1220_SRU2&amp;3-SRU4(2008)'!$A$1:$N$93</definedName>
    <definedName name="Z_C982BBFA_69AD_4069_8CD4_57BDAED362AC_.wvu.PrintArea" localSheetId="5" hidden="1">'TX3B1250_SRU4.2 544'!$A$1:$N$93</definedName>
    <definedName name="Z_C982BBFA_69AD_4069_8CD4_57BDAED362AC_.wvu.Rows" localSheetId="6" hidden="1">'(new) DE1A0360_both'!$78:$87</definedName>
    <definedName name="Z_C982BBFA_69AD_4069_8CD4_57BDAED362AC_.wvu.Rows" localSheetId="7" hidden="1">'(new)LA3C0650_SRU30'!$78:$87</definedName>
    <definedName name="Z_C982BBFA_69AD_4069_8CD4_57BDAED362AC_.wvu.Rows" localSheetId="8" hidden="1">'(new)TX3B1320_SRUB'!$78:$87</definedName>
    <definedName name="Z_C982BBFA_69AD_4069_8CD4_57BDAED362AC_.wvu.Rows" localSheetId="9" hidden="1">'(new)TX3B1320_SRUC'!$78:$87</definedName>
    <definedName name="Z_C982BBFA_69AD_4069_8CD4_57BDAED362AC_.wvu.Rows" localSheetId="10" hidden="1">'(new)WA5A1410_SRU4'!$78:$87</definedName>
    <definedName name="Z_C982BBFA_69AD_4069_8CD4_57BDAED362AC_.wvu.Rows" localSheetId="0" hidden="1">LA3C0650_1600!$78:$87</definedName>
    <definedName name="Z_C982BBFA_69AD_4069_8CD4_57BDAED362AC_.wvu.Rows" localSheetId="1" hidden="1">OK2C0990_SRU1!$78:$87</definedName>
    <definedName name="Z_C982BBFA_69AD_4069_8CD4_57BDAED362AC_.wvu.Rows" localSheetId="2" hidden="1">TX3B1090!$78:$87</definedName>
    <definedName name="Z_C982BBFA_69AD_4069_8CD4_57BDAED362AC_.wvu.Rows" localSheetId="3" hidden="1">TX3B1110!$78:$87</definedName>
    <definedName name="Z_C982BBFA_69AD_4069_8CD4_57BDAED362AC_.wvu.Rows" localSheetId="4" hidden="1">'TX3B1220_SRU2&amp;3-SRU4(2008)'!$78:$87</definedName>
    <definedName name="Z_C982BBFA_69AD_4069_8CD4_57BDAED362AC_.wvu.Rows" localSheetId="5" hidden="1">'TX3B1250_SRU4.2 544'!$78:$87</definedName>
    <definedName name="Z_D08397F7_5A33_45F6_A630_E197E6CCC429_.wvu.Cols" localSheetId="6" hidden="1">'(new) DE1A0360_both'!$C:$F,'(new) DE1A0360_both'!$I:$M,'(new) DE1A0360_both'!$P:$P</definedName>
    <definedName name="Z_D08397F7_5A33_45F6_A630_E197E6CCC429_.wvu.Cols" localSheetId="7" hidden="1">'(new)LA3C0650_SRU30'!$C:$F,'(new)LA3C0650_SRU30'!$I:$M,'(new)LA3C0650_SRU30'!$P:$P</definedName>
    <definedName name="Z_D08397F7_5A33_45F6_A630_E197E6CCC429_.wvu.Cols" localSheetId="10" hidden="1">'(new)WA5A1410_SRU4'!$C:$F,'(new)WA5A1410_SRU4'!$I:$M,'(new)WA5A1410_SRU4'!$P:$P</definedName>
    <definedName name="Z_D08397F7_5A33_45F6_A630_E197E6CCC429_.wvu.Cols" localSheetId="0" hidden="1">LA3C0650_1600!$C:$F,LA3C0650_1600!$I:$M,LA3C0650_1600!$P:$P</definedName>
    <definedName name="Z_D08397F7_5A33_45F6_A630_E197E6CCC429_.wvu.Cols" localSheetId="1" hidden="1">OK2C0990_SRU1!$C:$F,OK2C0990_SRU1!$I:$M,OK2C0990_SRU1!$P:$P</definedName>
    <definedName name="Z_D08397F7_5A33_45F6_A630_E197E6CCC429_.wvu.Cols" localSheetId="2" hidden="1">TX3B1090!$C:$F,TX3B1090!$I:$M,TX3B1090!$P:$P</definedName>
    <definedName name="Z_D08397F7_5A33_45F6_A630_E197E6CCC429_.wvu.Cols" localSheetId="3" hidden="1">TX3B1110!$C:$F,TX3B1110!$I:$M,TX3B1110!$P:$P</definedName>
    <definedName name="Z_D08397F7_5A33_45F6_A630_E197E6CCC429_.wvu.Cols" localSheetId="4" hidden="1">'TX3B1220_SRU2&amp;3-SRU4(2008)'!$C:$F,'TX3B1220_SRU2&amp;3-SRU4(2008)'!$I:$M,'TX3B1220_SRU2&amp;3-SRU4(2008)'!$P:$P</definedName>
    <definedName name="Z_D08397F7_5A33_45F6_A630_E197E6CCC429_.wvu.Cols" localSheetId="5" hidden="1">'TX3B1250_SRU4.2 544'!$C:$F,'TX3B1250_SRU4.2 544'!$I:$M,'TX3B1250_SRU4.2 544'!$P:$P</definedName>
    <definedName name="Z_D08397F7_5A33_45F6_A630_E197E6CCC429_.wvu.PrintArea" localSheetId="6" hidden="1">'(new) DE1A0360_both'!$A$1:$N$93</definedName>
    <definedName name="Z_D08397F7_5A33_45F6_A630_E197E6CCC429_.wvu.PrintArea" localSheetId="7" hidden="1">'(new)LA3C0650_SRU30'!$A$1:$N$93</definedName>
    <definedName name="Z_D08397F7_5A33_45F6_A630_E197E6CCC429_.wvu.PrintArea" localSheetId="10" hidden="1">'(new)WA5A1410_SRU4'!$A$1:$N$93</definedName>
    <definedName name="Z_D08397F7_5A33_45F6_A630_E197E6CCC429_.wvu.PrintArea" localSheetId="0" hidden="1">LA3C0650_1600!$A$1:$N$93</definedName>
    <definedName name="Z_D08397F7_5A33_45F6_A630_E197E6CCC429_.wvu.PrintArea" localSheetId="1" hidden="1">OK2C0990_SRU1!$A$1:$N$93</definedName>
    <definedName name="Z_D08397F7_5A33_45F6_A630_E197E6CCC429_.wvu.PrintArea" localSheetId="2" hidden="1">TX3B1090!$A$1:$N$93</definedName>
    <definedName name="Z_D08397F7_5A33_45F6_A630_E197E6CCC429_.wvu.PrintArea" localSheetId="3" hidden="1">TX3B1110!$A$1:$N$93</definedName>
    <definedName name="Z_D08397F7_5A33_45F6_A630_E197E6CCC429_.wvu.PrintArea" localSheetId="4" hidden="1">'TX3B1220_SRU2&amp;3-SRU4(2008)'!$A$1:$N$93</definedName>
    <definedName name="Z_D08397F7_5A33_45F6_A630_E197E6CCC429_.wvu.PrintArea" localSheetId="5" hidden="1">'TX3B1250_SRU4.2 544'!$A$1:$N$93</definedName>
    <definedName name="Z_D08397F7_5A33_45F6_A630_E197E6CCC429_.wvu.Rows" localSheetId="6" hidden="1">'(new) DE1A0360_both'!$78:$87</definedName>
    <definedName name="Z_D08397F7_5A33_45F6_A630_E197E6CCC429_.wvu.Rows" localSheetId="7" hidden="1">'(new)LA3C0650_SRU30'!$78:$87</definedName>
    <definedName name="Z_D08397F7_5A33_45F6_A630_E197E6CCC429_.wvu.Rows" localSheetId="10" hidden="1">'(new)WA5A1410_SRU4'!$78:$87</definedName>
    <definedName name="Z_D08397F7_5A33_45F6_A630_E197E6CCC429_.wvu.Rows" localSheetId="0" hidden="1">LA3C0650_1600!$78:$87</definedName>
    <definedName name="Z_D08397F7_5A33_45F6_A630_E197E6CCC429_.wvu.Rows" localSheetId="1" hidden="1">OK2C0990_SRU1!$78:$87</definedName>
    <definedName name="Z_D08397F7_5A33_45F6_A630_E197E6CCC429_.wvu.Rows" localSheetId="2" hidden="1">TX3B1090!$78:$87</definedName>
    <definedName name="Z_D08397F7_5A33_45F6_A630_E197E6CCC429_.wvu.Rows" localSheetId="3" hidden="1">TX3B1110!$78:$87</definedName>
    <definedName name="Z_D08397F7_5A33_45F6_A630_E197E6CCC429_.wvu.Rows" localSheetId="4" hidden="1">'TX3B1220_SRU2&amp;3-SRU4(2008)'!$78:$87</definedName>
    <definedName name="Z_D08397F7_5A33_45F6_A630_E197E6CCC429_.wvu.Rows" localSheetId="5" hidden="1">'TX3B1250_SRU4.2 544'!$78:$87</definedName>
    <definedName name="Z_D8322AC8_94F6_479A_B3F8_E0C89F96ACFE_.wvu.Cols" localSheetId="6" hidden="1">'(new) DE1A0360_both'!$C:$F,'(new) DE1A0360_both'!$I:$M,'(new) DE1A0360_both'!$P:$P</definedName>
    <definedName name="Z_D8322AC8_94F6_479A_B3F8_E0C89F96ACFE_.wvu.Cols" localSheetId="7" hidden="1">'(new)LA3C0650_SRU30'!$C:$F,'(new)LA3C0650_SRU30'!$I:$M,'(new)LA3C0650_SRU30'!$P:$P</definedName>
    <definedName name="Z_D8322AC8_94F6_479A_B3F8_E0C89F96ACFE_.wvu.Cols" localSheetId="10" hidden="1">'(new)WA5A1410_SRU4'!$C:$F,'(new)WA5A1410_SRU4'!$I:$M,'(new)WA5A1410_SRU4'!$P:$P</definedName>
    <definedName name="Z_D8322AC8_94F6_479A_B3F8_E0C89F96ACFE_.wvu.Cols" localSheetId="0" hidden="1">LA3C0650_1600!$C:$F,LA3C0650_1600!$I:$M,LA3C0650_1600!$P:$P</definedName>
    <definedName name="Z_D8322AC8_94F6_479A_B3F8_E0C89F96ACFE_.wvu.Cols" localSheetId="1" hidden="1">OK2C0990_SRU1!$C:$F,OK2C0990_SRU1!$I:$M,OK2C0990_SRU1!$P:$P</definedName>
    <definedName name="Z_D8322AC8_94F6_479A_B3F8_E0C89F96ACFE_.wvu.Cols" localSheetId="2" hidden="1">TX3B1090!$C:$F,TX3B1090!$I:$M,TX3B1090!$P:$P</definedName>
    <definedName name="Z_D8322AC8_94F6_479A_B3F8_E0C89F96ACFE_.wvu.Cols" localSheetId="3" hidden="1">TX3B1110!$C:$F,TX3B1110!$I:$M,TX3B1110!$P:$P</definedName>
    <definedName name="Z_D8322AC8_94F6_479A_B3F8_E0C89F96ACFE_.wvu.Cols" localSheetId="4" hidden="1">'TX3B1220_SRU2&amp;3-SRU4(2008)'!$C:$F,'TX3B1220_SRU2&amp;3-SRU4(2008)'!$I:$M,'TX3B1220_SRU2&amp;3-SRU4(2008)'!$P:$P</definedName>
    <definedName name="Z_D8322AC8_94F6_479A_B3F8_E0C89F96ACFE_.wvu.Cols" localSheetId="5" hidden="1">'TX3B1250_SRU4.2 544'!$C:$F,'TX3B1250_SRU4.2 544'!$I:$M,'TX3B1250_SRU4.2 544'!$P:$P</definedName>
    <definedName name="Z_D8322AC8_94F6_479A_B3F8_E0C89F96ACFE_.wvu.PrintArea" localSheetId="6" hidden="1">'(new) DE1A0360_both'!$A$1:$N$93</definedName>
    <definedName name="Z_D8322AC8_94F6_479A_B3F8_E0C89F96ACFE_.wvu.PrintArea" localSheetId="7" hidden="1">'(new)LA3C0650_SRU30'!$A$1:$N$93</definedName>
    <definedName name="Z_D8322AC8_94F6_479A_B3F8_E0C89F96ACFE_.wvu.PrintArea" localSheetId="10" hidden="1">'(new)WA5A1410_SRU4'!$A$1:$N$93</definedName>
    <definedName name="Z_D8322AC8_94F6_479A_B3F8_E0C89F96ACFE_.wvu.PrintArea" localSheetId="0" hidden="1">LA3C0650_1600!$A$1:$N$93</definedName>
    <definedName name="Z_D8322AC8_94F6_479A_B3F8_E0C89F96ACFE_.wvu.PrintArea" localSheetId="1" hidden="1">OK2C0990_SRU1!$A$1:$N$93</definedName>
    <definedName name="Z_D8322AC8_94F6_479A_B3F8_E0C89F96ACFE_.wvu.PrintArea" localSheetId="2" hidden="1">TX3B1090!$A$1:$N$93</definedName>
    <definedName name="Z_D8322AC8_94F6_479A_B3F8_E0C89F96ACFE_.wvu.PrintArea" localSheetId="3" hidden="1">TX3B1110!$A$1:$N$93</definedName>
    <definedName name="Z_D8322AC8_94F6_479A_B3F8_E0C89F96ACFE_.wvu.PrintArea" localSheetId="4" hidden="1">'TX3B1220_SRU2&amp;3-SRU4(2008)'!$A$1:$N$93</definedName>
    <definedName name="Z_D8322AC8_94F6_479A_B3F8_E0C89F96ACFE_.wvu.PrintArea" localSheetId="5" hidden="1">'TX3B1250_SRU4.2 544'!$A$1:$N$93</definedName>
    <definedName name="Z_D8322AC8_94F6_479A_B3F8_E0C89F96ACFE_.wvu.Rows" localSheetId="6" hidden="1">'(new) DE1A0360_both'!$78:$87</definedName>
    <definedName name="Z_D8322AC8_94F6_479A_B3F8_E0C89F96ACFE_.wvu.Rows" localSheetId="7" hidden="1">'(new)LA3C0650_SRU30'!$78:$87</definedName>
    <definedName name="Z_D8322AC8_94F6_479A_B3F8_E0C89F96ACFE_.wvu.Rows" localSheetId="10" hidden="1">'(new)WA5A1410_SRU4'!$78:$87</definedName>
    <definedName name="Z_D8322AC8_94F6_479A_B3F8_E0C89F96ACFE_.wvu.Rows" localSheetId="0" hidden="1">LA3C0650_1600!$78:$87</definedName>
    <definedName name="Z_D8322AC8_94F6_479A_B3F8_E0C89F96ACFE_.wvu.Rows" localSheetId="1" hidden="1">OK2C0990_SRU1!$78:$87</definedName>
    <definedName name="Z_D8322AC8_94F6_479A_B3F8_E0C89F96ACFE_.wvu.Rows" localSheetId="2" hidden="1">TX3B1090!$78:$87</definedName>
    <definedName name="Z_D8322AC8_94F6_479A_B3F8_E0C89F96ACFE_.wvu.Rows" localSheetId="3" hidden="1">TX3B1110!$78:$87</definedName>
    <definedName name="Z_D8322AC8_94F6_479A_B3F8_E0C89F96ACFE_.wvu.Rows" localSheetId="4" hidden="1">'TX3B1220_SRU2&amp;3-SRU4(2008)'!$78:$87</definedName>
    <definedName name="Z_D8322AC8_94F6_479A_B3F8_E0C89F96ACFE_.wvu.Rows" localSheetId="5" hidden="1">'TX3B1250_SRU4.2 544'!$78:$87</definedName>
  </definedNames>
  <calcPr calcId="145621"/>
</workbook>
</file>

<file path=xl/calcChain.xml><?xml version="1.0" encoding="utf-8"?>
<calcChain xmlns="http://schemas.openxmlformats.org/spreadsheetml/2006/main">
  <c r="F14" i="15" l="1"/>
  <c r="F15" i="15"/>
  <c r="F17" i="15"/>
  <c r="F18" i="15"/>
  <c r="F19" i="15"/>
  <c r="F24" i="15"/>
  <c r="F25" i="15"/>
  <c r="F81" i="15"/>
  <c r="F63" i="15"/>
  <c r="F64" i="15"/>
  <c r="F66" i="15"/>
  <c r="F67" i="15"/>
  <c r="F68" i="15"/>
  <c r="F69" i="15"/>
  <c r="F70" i="15"/>
  <c r="F71" i="15"/>
  <c r="F72" i="15"/>
  <c r="F73" i="15"/>
  <c r="F83" i="15"/>
  <c r="F87" i="15"/>
  <c r="I81" i="15"/>
  <c r="I83" i="15"/>
  <c r="J81" i="15"/>
  <c r="J83" i="15"/>
  <c r="J87" i="15"/>
  <c r="F12" i="15"/>
  <c r="E87" i="15"/>
  <c r="M87" i="15"/>
  <c r="L87" i="15"/>
  <c r="H93" i="15"/>
  <c r="F86" i="15"/>
  <c r="E86" i="15"/>
  <c r="M86" i="15"/>
  <c r="L86" i="15"/>
  <c r="H92" i="15"/>
  <c r="I87" i="15"/>
  <c r="C87" i="15"/>
  <c r="I82" i="15"/>
  <c r="J82" i="15"/>
  <c r="J86" i="15"/>
  <c r="I86" i="15"/>
  <c r="C34" i="15"/>
  <c r="C35" i="15"/>
  <c r="C36" i="15"/>
  <c r="C47" i="15"/>
  <c r="C86" i="15"/>
  <c r="M63" i="15"/>
  <c r="M64" i="15"/>
  <c r="M65" i="15"/>
  <c r="M66" i="15"/>
  <c r="M67" i="15"/>
  <c r="M68" i="15"/>
  <c r="M69" i="15"/>
  <c r="M70" i="15"/>
  <c r="M71" i="15"/>
  <c r="M72" i="15"/>
  <c r="M73" i="15"/>
  <c r="M74" i="15"/>
  <c r="M75" i="15"/>
  <c r="M76" i="15"/>
  <c r="M77" i="15"/>
  <c r="M83" i="15"/>
  <c r="E83" i="15"/>
  <c r="F28" i="15"/>
  <c r="M28" i="15"/>
  <c r="M29" i="15"/>
  <c r="M30" i="15"/>
  <c r="M31" i="15"/>
  <c r="M32" i="15"/>
  <c r="M33" i="15"/>
  <c r="F34" i="15"/>
  <c r="M34" i="15"/>
  <c r="F35" i="15"/>
  <c r="M35" i="15"/>
  <c r="F36" i="15"/>
  <c r="M36" i="15"/>
  <c r="M37" i="15"/>
  <c r="M38" i="15"/>
  <c r="M39" i="15"/>
  <c r="M40" i="15"/>
  <c r="M41" i="15"/>
  <c r="F42" i="15"/>
  <c r="M42" i="15"/>
  <c r="M43" i="15"/>
  <c r="M44" i="15"/>
  <c r="M45" i="15"/>
  <c r="F47" i="15"/>
  <c r="M47" i="15"/>
  <c r="M48" i="15"/>
  <c r="M49" i="15"/>
  <c r="M50" i="15"/>
  <c r="M51" i="15"/>
  <c r="M52" i="15"/>
  <c r="M53" i="15"/>
  <c r="M54" i="15"/>
  <c r="M55" i="15"/>
  <c r="M56" i="15"/>
  <c r="M57" i="15"/>
  <c r="M58" i="15"/>
  <c r="M59" i="15"/>
  <c r="F60" i="15"/>
  <c r="M60" i="15"/>
  <c r="M82" i="15"/>
  <c r="F82" i="15"/>
  <c r="E82" i="15"/>
  <c r="M13" i="15"/>
  <c r="M14" i="15"/>
  <c r="M15" i="15"/>
  <c r="M16" i="15"/>
  <c r="M17" i="15"/>
  <c r="M18" i="15"/>
  <c r="M19" i="15"/>
  <c r="M20" i="15"/>
  <c r="M21" i="15"/>
  <c r="M22" i="15"/>
  <c r="M23" i="15"/>
  <c r="M24" i="15"/>
  <c r="M25" i="15"/>
  <c r="M81" i="15"/>
  <c r="E81" i="15"/>
  <c r="P77" i="15"/>
  <c r="P76" i="15"/>
  <c r="P75" i="15"/>
  <c r="P74" i="15"/>
  <c r="P73" i="15"/>
  <c r="P72" i="15"/>
  <c r="P71" i="15"/>
  <c r="P70" i="15"/>
  <c r="P69" i="15"/>
  <c r="P68" i="15"/>
  <c r="P67" i="15"/>
  <c r="P66" i="15"/>
  <c r="P65" i="15"/>
  <c r="P64" i="15"/>
  <c r="P63" i="15"/>
  <c r="P60" i="15"/>
  <c r="P59" i="15"/>
  <c r="P58" i="15"/>
  <c r="P57" i="15"/>
  <c r="P56" i="15"/>
  <c r="P55" i="15"/>
  <c r="P54" i="15"/>
  <c r="P53" i="15"/>
  <c r="P52" i="15"/>
  <c r="P51" i="15"/>
  <c r="P50" i="15"/>
  <c r="P49" i="15"/>
  <c r="P48" i="15"/>
  <c r="P47" i="15"/>
  <c r="P46" i="15"/>
  <c r="F46" i="15"/>
  <c r="M46" i="15"/>
  <c r="P45" i="15"/>
  <c r="P44" i="15"/>
  <c r="P43" i="15"/>
  <c r="P42" i="15"/>
  <c r="P41" i="15"/>
  <c r="P40" i="15"/>
  <c r="P39" i="15"/>
  <c r="P38" i="15"/>
  <c r="P37" i="15"/>
  <c r="P36" i="15"/>
  <c r="P35" i="15"/>
  <c r="P34" i="15"/>
  <c r="P33" i="15"/>
  <c r="P32" i="15"/>
  <c r="P31" i="15"/>
  <c r="P30" i="15"/>
  <c r="P29" i="15"/>
  <c r="P28" i="15"/>
  <c r="P25" i="15"/>
  <c r="P24" i="15"/>
  <c r="P23" i="15"/>
  <c r="P22" i="15"/>
  <c r="P21" i="15"/>
  <c r="P20" i="15"/>
  <c r="P19" i="15"/>
  <c r="P18" i="15"/>
  <c r="P17" i="15"/>
  <c r="P16" i="15"/>
  <c r="P15" i="15"/>
  <c r="P14" i="15"/>
  <c r="P13" i="15"/>
  <c r="P12" i="15"/>
  <c r="M12" i="15"/>
  <c r="H7" i="15"/>
  <c r="F14" i="14"/>
  <c r="F15" i="14"/>
  <c r="F17" i="14"/>
  <c r="F18" i="14"/>
  <c r="F19" i="14"/>
  <c r="F24" i="14"/>
  <c r="F25" i="14"/>
  <c r="F81" i="14"/>
  <c r="F63" i="14"/>
  <c r="F64" i="14"/>
  <c r="F66" i="14"/>
  <c r="F67" i="14"/>
  <c r="F68" i="14"/>
  <c r="F69" i="14"/>
  <c r="F70" i="14"/>
  <c r="F71" i="14"/>
  <c r="F72" i="14"/>
  <c r="F73" i="14"/>
  <c r="F83" i="14"/>
  <c r="F87" i="14"/>
  <c r="I81" i="14"/>
  <c r="I83" i="14"/>
  <c r="J81" i="14"/>
  <c r="J83" i="14"/>
  <c r="J87" i="14"/>
  <c r="F12" i="14"/>
  <c r="E87" i="14"/>
  <c r="M87" i="14"/>
  <c r="L87" i="14"/>
  <c r="H93" i="14"/>
  <c r="F86" i="14"/>
  <c r="E86" i="14"/>
  <c r="M86" i="14"/>
  <c r="L86" i="14"/>
  <c r="H92" i="14"/>
  <c r="I87" i="14"/>
  <c r="C87" i="14"/>
  <c r="I82" i="14"/>
  <c r="J82" i="14"/>
  <c r="J86" i="14"/>
  <c r="I86" i="14"/>
  <c r="C34" i="14"/>
  <c r="C35" i="14"/>
  <c r="C36" i="14"/>
  <c r="C47" i="14"/>
  <c r="C86" i="14"/>
  <c r="M63" i="14"/>
  <c r="M64" i="14"/>
  <c r="M65" i="14"/>
  <c r="M66" i="14"/>
  <c r="M67" i="14"/>
  <c r="M68" i="14"/>
  <c r="M69" i="14"/>
  <c r="M70" i="14"/>
  <c r="M71" i="14"/>
  <c r="M72" i="14"/>
  <c r="M73" i="14"/>
  <c r="M74" i="14"/>
  <c r="M75" i="14"/>
  <c r="M76" i="14"/>
  <c r="M77" i="14"/>
  <c r="M83" i="14"/>
  <c r="E83" i="14"/>
  <c r="F28" i="14"/>
  <c r="M28" i="14"/>
  <c r="M29" i="14"/>
  <c r="M30" i="14"/>
  <c r="M31" i="14"/>
  <c r="M32" i="14"/>
  <c r="M33" i="14"/>
  <c r="F34" i="14"/>
  <c r="M34" i="14"/>
  <c r="F35" i="14"/>
  <c r="M35" i="14"/>
  <c r="F36" i="14"/>
  <c r="M36" i="14"/>
  <c r="M37" i="14"/>
  <c r="M38" i="14"/>
  <c r="M39" i="14"/>
  <c r="M40" i="14"/>
  <c r="M41" i="14"/>
  <c r="F42" i="14"/>
  <c r="M42" i="14"/>
  <c r="M43" i="14"/>
  <c r="M44" i="14"/>
  <c r="M45" i="14"/>
  <c r="F47" i="14"/>
  <c r="M47" i="14"/>
  <c r="M48" i="14"/>
  <c r="M49" i="14"/>
  <c r="M50" i="14"/>
  <c r="M51" i="14"/>
  <c r="M52" i="14"/>
  <c r="M53" i="14"/>
  <c r="M54" i="14"/>
  <c r="M55" i="14"/>
  <c r="M56" i="14"/>
  <c r="M57" i="14"/>
  <c r="M58" i="14"/>
  <c r="M59" i="14"/>
  <c r="F60" i="14"/>
  <c r="M60" i="14"/>
  <c r="M82" i="14"/>
  <c r="F82" i="14"/>
  <c r="E82" i="14"/>
  <c r="M13" i="14"/>
  <c r="M14" i="14"/>
  <c r="M15" i="14"/>
  <c r="M16" i="14"/>
  <c r="M17" i="14"/>
  <c r="M18" i="14"/>
  <c r="M19" i="14"/>
  <c r="M20" i="14"/>
  <c r="M21" i="14"/>
  <c r="M22" i="14"/>
  <c r="M23" i="14"/>
  <c r="M24" i="14"/>
  <c r="M25" i="14"/>
  <c r="M81" i="14"/>
  <c r="E81" i="14"/>
  <c r="P77" i="14"/>
  <c r="P76" i="14"/>
  <c r="P75" i="14"/>
  <c r="P74" i="14"/>
  <c r="P73" i="14"/>
  <c r="P72" i="14"/>
  <c r="P71" i="14"/>
  <c r="P70" i="14"/>
  <c r="P69" i="14"/>
  <c r="P68" i="14"/>
  <c r="P67" i="14"/>
  <c r="P66" i="14"/>
  <c r="P65" i="14"/>
  <c r="P64" i="14"/>
  <c r="P63" i="14"/>
  <c r="P60" i="14"/>
  <c r="P59" i="14"/>
  <c r="P58" i="14"/>
  <c r="P57" i="14"/>
  <c r="P56" i="14"/>
  <c r="P55" i="14"/>
  <c r="P54" i="14"/>
  <c r="P53" i="14"/>
  <c r="P52" i="14"/>
  <c r="P51" i="14"/>
  <c r="P50" i="14"/>
  <c r="P49" i="14"/>
  <c r="P48" i="14"/>
  <c r="P47" i="14"/>
  <c r="P46" i="14"/>
  <c r="F46" i="14"/>
  <c r="M46" i="14"/>
  <c r="P45" i="14"/>
  <c r="P44" i="14"/>
  <c r="P43" i="14"/>
  <c r="P42" i="14"/>
  <c r="P41" i="14"/>
  <c r="P40" i="14"/>
  <c r="P39" i="14"/>
  <c r="P38" i="14"/>
  <c r="P37" i="14"/>
  <c r="P36" i="14"/>
  <c r="P35" i="14"/>
  <c r="P34" i="14"/>
  <c r="P33" i="14"/>
  <c r="P32" i="14"/>
  <c r="P31" i="14"/>
  <c r="P30" i="14"/>
  <c r="P29" i="14"/>
  <c r="P28" i="14"/>
  <c r="P25" i="14"/>
  <c r="P24" i="14"/>
  <c r="P23" i="14"/>
  <c r="P22" i="14"/>
  <c r="P21" i="14"/>
  <c r="P20" i="14"/>
  <c r="P19" i="14"/>
  <c r="P18" i="14"/>
  <c r="P17" i="14"/>
  <c r="P16" i="14"/>
  <c r="P15" i="14"/>
  <c r="P14" i="14"/>
  <c r="P13" i="14"/>
  <c r="P12" i="14"/>
  <c r="M12" i="14"/>
  <c r="H7" i="14"/>
  <c r="M87" i="12"/>
  <c r="L87" i="12"/>
  <c r="C87" i="12"/>
  <c r="M86" i="12"/>
  <c r="L86" i="12"/>
  <c r="F86" i="12"/>
  <c r="E86" i="12"/>
  <c r="H92" i="12"/>
  <c r="J83" i="12"/>
  <c r="I83" i="12"/>
  <c r="E83" i="12"/>
  <c r="J82" i="12"/>
  <c r="I82" i="12"/>
  <c r="J81" i="12"/>
  <c r="I81" i="12"/>
  <c r="E81" i="12"/>
  <c r="P77" i="12"/>
  <c r="P76" i="12"/>
  <c r="P75" i="12"/>
  <c r="M75" i="12"/>
  <c r="P74" i="12"/>
  <c r="M74" i="12"/>
  <c r="P73" i="12"/>
  <c r="F73" i="12"/>
  <c r="M77" i="12"/>
  <c r="P72" i="12"/>
  <c r="F72" i="12"/>
  <c r="M72" i="12"/>
  <c r="P71" i="12"/>
  <c r="F71" i="12"/>
  <c r="M71" i="12"/>
  <c r="P70" i="12"/>
  <c r="F70" i="12"/>
  <c r="M70" i="12"/>
  <c r="P69" i="12"/>
  <c r="M69" i="12"/>
  <c r="F69" i="12"/>
  <c r="P68" i="12"/>
  <c r="M68" i="12"/>
  <c r="F68" i="12"/>
  <c r="P67" i="12"/>
  <c r="F67" i="12"/>
  <c r="M67" i="12"/>
  <c r="P66" i="12"/>
  <c r="F66" i="12"/>
  <c r="M66" i="12"/>
  <c r="P65" i="12"/>
  <c r="P64" i="12"/>
  <c r="F64" i="12"/>
  <c r="M65" i="12"/>
  <c r="P63" i="12"/>
  <c r="F63" i="12"/>
  <c r="P60" i="12"/>
  <c r="F60" i="12"/>
  <c r="M60" i="12"/>
  <c r="P59" i="12"/>
  <c r="P58" i="12"/>
  <c r="P57" i="12"/>
  <c r="M57" i="12"/>
  <c r="P56" i="12"/>
  <c r="P55" i="12"/>
  <c r="P54" i="12"/>
  <c r="P53" i="12"/>
  <c r="M53" i="12"/>
  <c r="P52" i="12"/>
  <c r="P51" i="12"/>
  <c r="P50" i="12"/>
  <c r="P49" i="12"/>
  <c r="M49" i="12"/>
  <c r="P48" i="12"/>
  <c r="P47" i="12"/>
  <c r="F47" i="12"/>
  <c r="M47" i="12"/>
  <c r="C47" i="12"/>
  <c r="P46" i="12"/>
  <c r="M46" i="12"/>
  <c r="F46" i="12"/>
  <c r="P45" i="12"/>
  <c r="P44" i="12"/>
  <c r="M44" i="12"/>
  <c r="P43" i="12"/>
  <c r="M43" i="12"/>
  <c r="P42" i="12"/>
  <c r="F42" i="12"/>
  <c r="M42" i="12"/>
  <c r="P41" i="12"/>
  <c r="P40" i="12"/>
  <c r="P39" i="12"/>
  <c r="M39" i="12"/>
  <c r="P38" i="12"/>
  <c r="P37" i="12"/>
  <c r="P36" i="12"/>
  <c r="F36" i="12"/>
  <c r="M37" i="12"/>
  <c r="C36" i="12"/>
  <c r="P35" i="12"/>
  <c r="F35" i="12"/>
  <c r="M35" i="12"/>
  <c r="C35" i="12"/>
  <c r="P34" i="12"/>
  <c r="F34" i="12"/>
  <c r="M34" i="12"/>
  <c r="C34" i="12"/>
  <c r="E82" i="12"/>
  <c r="P33" i="12"/>
  <c r="P32" i="12"/>
  <c r="P31" i="12"/>
  <c r="P30" i="12"/>
  <c r="M30" i="12"/>
  <c r="P29" i="12"/>
  <c r="P28" i="12"/>
  <c r="F28" i="12"/>
  <c r="F82" i="12"/>
  <c r="P25" i="12"/>
  <c r="F25" i="12"/>
  <c r="M25" i="12"/>
  <c r="P24" i="12"/>
  <c r="F24" i="12"/>
  <c r="M24" i="12"/>
  <c r="P23" i="12"/>
  <c r="M23" i="12"/>
  <c r="P22" i="12"/>
  <c r="M22" i="12"/>
  <c r="P21" i="12"/>
  <c r="M21" i="12"/>
  <c r="P20" i="12"/>
  <c r="M20" i="12"/>
  <c r="P19" i="12"/>
  <c r="M19" i="12"/>
  <c r="F19" i="12"/>
  <c r="P18" i="12"/>
  <c r="M18" i="12"/>
  <c r="F18" i="12"/>
  <c r="P17" i="12"/>
  <c r="F17" i="12"/>
  <c r="M17" i="12"/>
  <c r="P16" i="12"/>
  <c r="P15" i="12"/>
  <c r="M15" i="12"/>
  <c r="F15" i="12"/>
  <c r="M16" i="12"/>
  <c r="P14" i="12"/>
  <c r="F14" i="12"/>
  <c r="M14" i="12"/>
  <c r="P13" i="12"/>
  <c r="M13" i="12"/>
  <c r="P12" i="12"/>
  <c r="M12" i="12"/>
  <c r="F12" i="12"/>
  <c r="M87" i="11"/>
  <c r="L87" i="11"/>
  <c r="C87" i="11"/>
  <c r="M86" i="11"/>
  <c r="L86" i="11"/>
  <c r="F86" i="11"/>
  <c r="E86" i="11"/>
  <c r="H92" i="11"/>
  <c r="J83" i="11"/>
  <c r="I83" i="11"/>
  <c r="I87" i="11"/>
  <c r="E83" i="11"/>
  <c r="J82" i="11"/>
  <c r="I82" i="11"/>
  <c r="J81" i="11"/>
  <c r="I81" i="11"/>
  <c r="E81" i="11"/>
  <c r="P77" i="11"/>
  <c r="P76" i="11"/>
  <c r="M76" i="11"/>
  <c r="P75" i="11"/>
  <c r="M75" i="11"/>
  <c r="P74" i="11"/>
  <c r="P73" i="11"/>
  <c r="F73" i="11"/>
  <c r="M74" i="11"/>
  <c r="P72" i="11"/>
  <c r="F72" i="11"/>
  <c r="M72" i="11"/>
  <c r="P71" i="11"/>
  <c r="F71" i="11"/>
  <c r="M71" i="11"/>
  <c r="P70" i="11"/>
  <c r="F70" i="11"/>
  <c r="M70" i="11"/>
  <c r="P69" i="11"/>
  <c r="F69" i="11"/>
  <c r="M69" i="11"/>
  <c r="P68" i="11"/>
  <c r="M68" i="11"/>
  <c r="F68" i="11"/>
  <c r="P67" i="11"/>
  <c r="M67" i="11"/>
  <c r="F67" i="11"/>
  <c r="P66" i="11"/>
  <c r="F66" i="11"/>
  <c r="M66" i="11"/>
  <c r="P65" i="11"/>
  <c r="M65" i="11"/>
  <c r="P64" i="11"/>
  <c r="M64" i="11"/>
  <c r="F64" i="11"/>
  <c r="P63" i="11"/>
  <c r="M63" i="11"/>
  <c r="F63" i="11"/>
  <c r="F83" i="11"/>
  <c r="P60" i="11"/>
  <c r="F60" i="11"/>
  <c r="M60" i="11"/>
  <c r="P59" i="11"/>
  <c r="P58" i="11"/>
  <c r="M58" i="11"/>
  <c r="P57" i="11"/>
  <c r="P56" i="11"/>
  <c r="P55" i="11"/>
  <c r="P54" i="11"/>
  <c r="M54" i="11"/>
  <c r="P53" i="11"/>
  <c r="P52" i="11"/>
  <c r="P51" i="11"/>
  <c r="P50" i="11"/>
  <c r="M50" i="11"/>
  <c r="P49" i="11"/>
  <c r="P48" i="11"/>
  <c r="P47" i="11"/>
  <c r="F47" i="11"/>
  <c r="M56" i="11"/>
  <c r="C47" i="11"/>
  <c r="E82" i="11"/>
  <c r="P46" i="11"/>
  <c r="M46" i="11"/>
  <c r="F46" i="11"/>
  <c r="P45" i="11"/>
  <c r="M45" i="11"/>
  <c r="P44" i="11"/>
  <c r="M44" i="11"/>
  <c r="P43" i="11"/>
  <c r="P42" i="11"/>
  <c r="F42" i="11"/>
  <c r="M43" i="11"/>
  <c r="P41" i="11"/>
  <c r="P40" i="11"/>
  <c r="M40" i="11"/>
  <c r="P39" i="11"/>
  <c r="M39" i="11"/>
  <c r="P38" i="11"/>
  <c r="M38" i="11"/>
  <c r="P37" i="11"/>
  <c r="P36" i="11"/>
  <c r="M36" i="11"/>
  <c r="F36" i="11"/>
  <c r="M41" i="11"/>
  <c r="C36" i="11"/>
  <c r="P35" i="11"/>
  <c r="F35" i="11"/>
  <c r="M35" i="11"/>
  <c r="C35" i="11"/>
  <c r="P34" i="11"/>
  <c r="M34" i="11"/>
  <c r="F34" i="11"/>
  <c r="C34" i="11"/>
  <c r="C86" i="11"/>
  <c r="P33" i="11"/>
  <c r="P32" i="11"/>
  <c r="P31" i="11"/>
  <c r="M31" i="11"/>
  <c r="P30" i="11"/>
  <c r="P29" i="11"/>
  <c r="P28" i="11"/>
  <c r="F28" i="11"/>
  <c r="M29" i="11"/>
  <c r="P25" i="11"/>
  <c r="F25" i="11"/>
  <c r="M25" i="11"/>
  <c r="P24" i="11"/>
  <c r="F24" i="11"/>
  <c r="M24" i="11"/>
  <c r="P23" i="11"/>
  <c r="P22" i="11"/>
  <c r="P21" i="11"/>
  <c r="P20" i="11"/>
  <c r="P19" i="11"/>
  <c r="F19" i="11"/>
  <c r="M22" i="11"/>
  <c r="P18" i="11"/>
  <c r="M18" i="11"/>
  <c r="F18" i="11"/>
  <c r="P17" i="11"/>
  <c r="M17" i="11"/>
  <c r="F17" i="11"/>
  <c r="P16" i="11"/>
  <c r="M16" i="11"/>
  <c r="P15" i="11"/>
  <c r="M15" i="11"/>
  <c r="F15" i="11"/>
  <c r="P14" i="11"/>
  <c r="M14" i="11"/>
  <c r="F14" i="11"/>
  <c r="P13" i="11"/>
  <c r="M13" i="11"/>
  <c r="P12" i="11"/>
  <c r="M12" i="11"/>
  <c r="F12" i="11"/>
  <c r="F83" i="12"/>
  <c r="J87" i="12"/>
  <c r="J87" i="11"/>
  <c r="M81" i="12"/>
  <c r="M28" i="11"/>
  <c r="M32" i="11"/>
  <c r="M37" i="11"/>
  <c r="M47" i="11"/>
  <c r="M51" i="11"/>
  <c r="M55" i="11"/>
  <c r="M59" i="11"/>
  <c r="J86" i="11"/>
  <c r="M31" i="12"/>
  <c r="M36" i="12"/>
  <c r="M40" i="12"/>
  <c r="M50" i="12"/>
  <c r="M54" i="12"/>
  <c r="M58" i="12"/>
  <c r="M63" i="12"/>
  <c r="F81" i="12"/>
  <c r="F87" i="12"/>
  <c r="E87" i="12"/>
  <c r="H93" i="12"/>
  <c r="H7" i="12"/>
  <c r="I87" i="12"/>
  <c r="C86" i="12"/>
  <c r="M19" i="11"/>
  <c r="M81" i="11"/>
  <c r="M23" i="11"/>
  <c r="I86" i="11"/>
  <c r="M20" i="11"/>
  <c r="M33" i="11"/>
  <c r="M51" i="12"/>
  <c r="M55" i="12"/>
  <c r="M59" i="12"/>
  <c r="J86" i="12"/>
  <c r="M21" i="11"/>
  <c r="M42" i="11"/>
  <c r="M73" i="11"/>
  <c r="M83" i="11"/>
  <c r="M77" i="11"/>
  <c r="F82" i="11"/>
  <c r="M45" i="12"/>
  <c r="M64" i="12"/>
  <c r="M76" i="12"/>
  <c r="M32" i="12"/>
  <c r="M41" i="12"/>
  <c r="M30" i="11"/>
  <c r="M49" i="11"/>
  <c r="M53" i="11"/>
  <c r="M57" i="11"/>
  <c r="M29" i="12"/>
  <c r="M33" i="12"/>
  <c r="M38" i="12"/>
  <c r="M48" i="12"/>
  <c r="M52" i="12"/>
  <c r="M56" i="12"/>
  <c r="F81" i="11"/>
  <c r="F87" i="11"/>
  <c r="E87" i="11"/>
  <c r="H93" i="11"/>
  <c r="H7" i="11"/>
  <c r="I86" i="12"/>
  <c r="M48" i="11"/>
  <c r="M52" i="11"/>
  <c r="M28" i="12"/>
  <c r="M73" i="12"/>
  <c r="M83" i="12"/>
  <c r="M82" i="11"/>
  <c r="M82" i="12"/>
  <c r="M87" i="10"/>
  <c r="L87" i="10"/>
  <c r="C87" i="10"/>
  <c r="M86" i="10"/>
  <c r="L86" i="10"/>
  <c r="F86" i="10"/>
  <c r="E86" i="10"/>
  <c r="J83" i="10"/>
  <c r="I83" i="10"/>
  <c r="E83" i="10"/>
  <c r="J82" i="10"/>
  <c r="I82" i="10"/>
  <c r="E82" i="10"/>
  <c r="J81" i="10"/>
  <c r="I81" i="10"/>
  <c r="J86" i="10"/>
  <c r="E81" i="10"/>
  <c r="P77" i="10"/>
  <c r="P76" i="10"/>
  <c r="P75" i="10"/>
  <c r="P74" i="10"/>
  <c r="P73" i="10"/>
  <c r="F73" i="10"/>
  <c r="M75" i="10"/>
  <c r="P72" i="10"/>
  <c r="F72" i="10"/>
  <c r="M72" i="10"/>
  <c r="P71" i="10"/>
  <c r="M71" i="10"/>
  <c r="F71" i="10"/>
  <c r="P70" i="10"/>
  <c r="F70" i="10"/>
  <c r="M70" i="10"/>
  <c r="P69" i="10"/>
  <c r="M69" i="10"/>
  <c r="F69" i="10"/>
  <c r="P68" i="10"/>
  <c r="F68" i="10"/>
  <c r="M68" i="10"/>
  <c r="P67" i="10"/>
  <c r="F67" i="10"/>
  <c r="M67" i="10"/>
  <c r="P66" i="10"/>
  <c r="F66" i="10"/>
  <c r="M66" i="10"/>
  <c r="P65" i="10"/>
  <c r="P64" i="10"/>
  <c r="F64" i="10"/>
  <c r="M65" i="10"/>
  <c r="P63" i="10"/>
  <c r="F63" i="10"/>
  <c r="P60" i="10"/>
  <c r="F60" i="10"/>
  <c r="M60" i="10"/>
  <c r="P59" i="10"/>
  <c r="P58" i="10"/>
  <c r="P57" i="10"/>
  <c r="P56" i="10"/>
  <c r="M56" i="10"/>
  <c r="P55" i="10"/>
  <c r="P54" i="10"/>
  <c r="P53" i="10"/>
  <c r="P52" i="10"/>
  <c r="M52" i="10"/>
  <c r="P51" i="10"/>
  <c r="P50" i="10"/>
  <c r="P49" i="10"/>
  <c r="P48" i="10"/>
  <c r="M48" i="10"/>
  <c r="P47" i="10"/>
  <c r="F47" i="10"/>
  <c r="M59" i="10"/>
  <c r="C47" i="10"/>
  <c r="P46" i="10"/>
  <c r="F46" i="10"/>
  <c r="M46" i="10"/>
  <c r="P45" i="10"/>
  <c r="M45" i="10"/>
  <c r="P44" i="10"/>
  <c r="P43" i="10"/>
  <c r="P42" i="10"/>
  <c r="F42" i="10"/>
  <c r="M44" i="10"/>
  <c r="P41" i="10"/>
  <c r="P40" i="10"/>
  <c r="P39" i="10"/>
  <c r="P38" i="10"/>
  <c r="M38" i="10"/>
  <c r="P37" i="10"/>
  <c r="P36" i="10"/>
  <c r="F36" i="10"/>
  <c r="M41" i="10"/>
  <c r="C36" i="10"/>
  <c r="P35" i="10"/>
  <c r="F35" i="10"/>
  <c r="M35" i="10"/>
  <c r="C35" i="10"/>
  <c r="P34" i="10"/>
  <c r="F34" i="10"/>
  <c r="M34" i="10"/>
  <c r="C34" i="10"/>
  <c r="C86" i="10"/>
  <c r="P33" i="10"/>
  <c r="M33" i="10"/>
  <c r="P32" i="10"/>
  <c r="P31" i="10"/>
  <c r="P30" i="10"/>
  <c r="P29" i="10"/>
  <c r="M29" i="10"/>
  <c r="P28" i="10"/>
  <c r="F28" i="10"/>
  <c r="M32" i="10"/>
  <c r="P25" i="10"/>
  <c r="M25" i="10"/>
  <c r="F25" i="10"/>
  <c r="P24" i="10"/>
  <c r="F24" i="10"/>
  <c r="M24" i="10"/>
  <c r="P23" i="10"/>
  <c r="M23" i="10"/>
  <c r="P22" i="10"/>
  <c r="M22" i="10"/>
  <c r="P21" i="10"/>
  <c r="M21" i="10"/>
  <c r="P20" i="10"/>
  <c r="M20" i="10"/>
  <c r="P19" i="10"/>
  <c r="M19" i="10"/>
  <c r="F19" i="10"/>
  <c r="P18" i="10"/>
  <c r="F18" i="10"/>
  <c r="M18" i="10"/>
  <c r="P17" i="10"/>
  <c r="M17" i="10"/>
  <c r="F17" i="10"/>
  <c r="P16" i="10"/>
  <c r="P15" i="10"/>
  <c r="F15" i="10"/>
  <c r="M16" i="10"/>
  <c r="P14" i="10"/>
  <c r="M14" i="10"/>
  <c r="F14" i="10"/>
  <c r="P13" i="10"/>
  <c r="M13" i="10"/>
  <c r="P12" i="10"/>
  <c r="F12" i="10"/>
  <c r="M12" i="10"/>
  <c r="M76" i="10"/>
  <c r="F83" i="10"/>
  <c r="M64" i="10"/>
  <c r="F81" i="10"/>
  <c r="H92" i="10"/>
  <c r="F87" i="10"/>
  <c r="M73" i="10"/>
  <c r="M77" i="10"/>
  <c r="F82" i="10"/>
  <c r="M15" i="10"/>
  <c r="M81" i="10"/>
  <c r="M30" i="10"/>
  <c r="M39" i="10"/>
  <c r="M49" i="10"/>
  <c r="M53" i="10"/>
  <c r="M57" i="10"/>
  <c r="M74" i="10"/>
  <c r="M42" i="10"/>
  <c r="M43" i="10"/>
  <c r="M31" i="10"/>
  <c r="M36" i="10"/>
  <c r="M40" i="10"/>
  <c r="M50" i="10"/>
  <c r="M54" i="10"/>
  <c r="M58" i="10"/>
  <c r="M63" i="10"/>
  <c r="I87" i="10"/>
  <c r="I86" i="10"/>
  <c r="J87" i="10"/>
  <c r="M28" i="10"/>
  <c r="M37" i="10"/>
  <c r="M47" i="10"/>
  <c r="M51" i="10"/>
  <c r="M55" i="10"/>
  <c r="M87" i="9"/>
  <c r="L87" i="9"/>
  <c r="C87" i="9"/>
  <c r="M86" i="9"/>
  <c r="L86" i="9"/>
  <c r="F86" i="9"/>
  <c r="E86" i="9"/>
  <c r="H92" i="9"/>
  <c r="J83" i="9"/>
  <c r="I83" i="9"/>
  <c r="E83" i="9"/>
  <c r="J82" i="9"/>
  <c r="I82" i="9"/>
  <c r="J81" i="9"/>
  <c r="I81" i="9"/>
  <c r="J87" i="9"/>
  <c r="E81" i="9"/>
  <c r="P77" i="9"/>
  <c r="P76" i="9"/>
  <c r="M76" i="9"/>
  <c r="P75" i="9"/>
  <c r="P74" i="9"/>
  <c r="M74" i="9"/>
  <c r="P73" i="9"/>
  <c r="F73" i="9"/>
  <c r="M77" i="9"/>
  <c r="P72" i="9"/>
  <c r="M72" i="9"/>
  <c r="F72" i="9"/>
  <c r="P71" i="9"/>
  <c r="M71" i="9"/>
  <c r="F71" i="9"/>
  <c r="P70" i="9"/>
  <c r="F70" i="9"/>
  <c r="M70" i="9"/>
  <c r="P69" i="9"/>
  <c r="F69" i="9"/>
  <c r="M69" i="9"/>
  <c r="P68" i="9"/>
  <c r="M68" i="9"/>
  <c r="F68" i="9"/>
  <c r="P67" i="9"/>
  <c r="M67" i="9"/>
  <c r="F67" i="9"/>
  <c r="P66" i="9"/>
  <c r="F66" i="9"/>
  <c r="M66" i="9"/>
  <c r="P65" i="9"/>
  <c r="P64" i="9"/>
  <c r="M64" i="9"/>
  <c r="F64" i="9"/>
  <c r="M65" i="9"/>
  <c r="P63" i="9"/>
  <c r="F63" i="9"/>
  <c r="M63" i="9"/>
  <c r="P60" i="9"/>
  <c r="F60" i="9"/>
  <c r="M60" i="9"/>
  <c r="P59" i="9"/>
  <c r="M59" i="9"/>
  <c r="P58" i="9"/>
  <c r="M58" i="9"/>
  <c r="P57" i="9"/>
  <c r="M57" i="9"/>
  <c r="P56" i="9"/>
  <c r="M56" i="9"/>
  <c r="P55" i="9"/>
  <c r="M55" i="9"/>
  <c r="P54" i="9"/>
  <c r="M54" i="9"/>
  <c r="P53" i="9"/>
  <c r="M53" i="9"/>
  <c r="P52" i="9"/>
  <c r="M52" i="9"/>
  <c r="P51" i="9"/>
  <c r="M51" i="9"/>
  <c r="P50" i="9"/>
  <c r="M50" i="9"/>
  <c r="P49" i="9"/>
  <c r="M49" i="9"/>
  <c r="P48" i="9"/>
  <c r="M48" i="9"/>
  <c r="P47" i="9"/>
  <c r="M47" i="9"/>
  <c r="F47" i="9"/>
  <c r="C47" i="9"/>
  <c r="P46" i="9"/>
  <c r="M46" i="9"/>
  <c r="F46" i="9"/>
  <c r="P45" i="9"/>
  <c r="M45" i="9"/>
  <c r="P44" i="9"/>
  <c r="P43" i="9"/>
  <c r="M43" i="9"/>
  <c r="P42" i="9"/>
  <c r="F42" i="9"/>
  <c r="M44" i="9"/>
  <c r="P41" i="9"/>
  <c r="P40" i="9"/>
  <c r="P39" i="9"/>
  <c r="P38" i="9"/>
  <c r="P37" i="9"/>
  <c r="P36" i="9"/>
  <c r="F36" i="9"/>
  <c r="M40" i="9"/>
  <c r="C36" i="9"/>
  <c r="P35" i="9"/>
  <c r="F35" i="9"/>
  <c r="M35" i="9"/>
  <c r="C35" i="9"/>
  <c r="P34" i="9"/>
  <c r="F34" i="9"/>
  <c r="M34" i="9"/>
  <c r="C34" i="9"/>
  <c r="E82" i="9"/>
  <c r="P33" i="9"/>
  <c r="M33" i="9"/>
  <c r="P32" i="9"/>
  <c r="M32" i="9"/>
  <c r="P31" i="9"/>
  <c r="M31" i="9"/>
  <c r="P30" i="9"/>
  <c r="M30" i="9"/>
  <c r="P29" i="9"/>
  <c r="M29" i="9"/>
  <c r="P28" i="9"/>
  <c r="M28" i="9"/>
  <c r="F28" i="9"/>
  <c r="F82" i="9"/>
  <c r="P25" i="9"/>
  <c r="M25" i="9"/>
  <c r="F25" i="9"/>
  <c r="P24" i="9"/>
  <c r="F24" i="9"/>
  <c r="M24" i="9"/>
  <c r="P23" i="9"/>
  <c r="P22" i="9"/>
  <c r="M22" i="9"/>
  <c r="P21" i="9"/>
  <c r="P20" i="9"/>
  <c r="M20" i="9"/>
  <c r="P19" i="9"/>
  <c r="F19" i="9"/>
  <c r="M23" i="9"/>
  <c r="P18" i="9"/>
  <c r="M18" i="9"/>
  <c r="F18" i="9"/>
  <c r="P17" i="9"/>
  <c r="M17" i="9"/>
  <c r="F17" i="9"/>
  <c r="P16" i="9"/>
  <c r="M16" i="9"/>
  <c r="P15" i="9"/>
  <c r="M15" i="9"/>
  <c r="F15" i="9"/>
  <c r="P14" i="9"/>
  <c r="M14" i="9"/>
  <c r="F14" i="9"/>
  <c r="F81" i="9"/>
  <c r="P13" i="9"/>
  <c r="M13" i="9"/>
  <c r="P12" i="9"/>
  <c r="M12" i="9"/>
  <c r="F12" i="9"/>
  <c r="M83" i="10"/>
  <c r="M82" i="10"/>
  <c r="E87" i="10"/>
  <c r="H93" i="10"/>
  <c r="H7" i="10"/>
  <c r="M83" i="9"/>
  <c r="M37" i="9"/>
  <c r="M39" i="9"/>
  <c r="M41" i="9"/>
  <c r="F83" i="9"/>
  <c r="F87" i="9"/>
  <c r="E87" i="9"/>
  <c r="H93" i="9"/>
  <c r="H7" i="9"/>
  <c r="C86" i="9"/>
  <c r="J86" i="9"/>
  <c r="M36" i="9"/>
  <c r="M82" i="9"/>
  <c r="M38" i="9"/>
  <c r="I87" i="9"/>
  <c r="M19" i="9"/>
  <c r="M81" i="9"/>
  <c r="M21" i="9"/>
  <c r="M42" i="9"/>
  <c r="M73" i="9"/>
  <c r="M75" i="9"/>
  <c r="I86" i="9"/>
  <c r="M87" i="8"/>
  <c r="L87" i="8"/>
  <c r="C87" i="8"/>
  <c r="M86" i="8"/>
  <c r="L86" i="8"/>
  <c r="F86" i="8"/>
  <c r="E86" i="8"/>
  <c r="H92" i="8"/>
  <c r="J83" i="8"/>
  <c r="I83" i="8"/>
  <c r="I87" i="8"/>
  <c r="E83" i="8"/>
  <c r="J82" i="8"/>
  <c r="I82" i="8"/>
  <c r="J81" i="8"/>
  <c r="I81" i="8"/>
  <c r="J87" i="8"/>
  <c r="E81" i="8"/>
  <c r="P77" i="8"/>
  <c r="P76" i="8"/>
  <c r="M76" i="8"/>
  <c r="P75" i="8"/>
  <c r="P74" i="8"/>
  <c r="M74" i="8"/>
  <c r="P73" i="8"/>
  <c r="F73" i="8"/>
  <c r="M77" i="8"/>
  <c r="P72" i="8"/>
  <c r="M72" i="8"/>
  <c r="F72" i="8"/>
  <c r="P71" i="8"/>
  <c r="M71" i="8"/>
  <c r="F71" i="8"/>
  <c r="P70" i="8"/>
  <c r="F70" i="8"/>
  <c r="M70" i="8"/>
  <c r="P69" i="8"/>
  <c r="F69" i="8"/>
  <c r="M69" i="8"/>
  <c r="P68" i="8"/>
  <c r="M68" i="8"/>
  <c r="F68" i="8"/>
  <c r="P67" i="8"/>
  <c r="M67" i="8"/>
  <c r="F67" i="8"/>
  <c r="P66" i="8"/>
  <c r="F66" i="8"/>
  <c r="M66" i="8"/>
  <c r="P65" i="8"/>
  <c r="P64" i="8"/>
  <c r="M64" i="8"/>
  <c r="F64" i="8"/>
  <c r="M65" i="8"/>
  <c r="P63" i="8"/>
  <c r="F63" i="8"/>
  <c r="M63" i="8"/>
  <c r="P60" i="8"/>
  <c r="F60" i="8"/>
  <c r="M60" i="8"/>
  <c r="P59" i="8"/>
  <c r="P58" i="8"/>
  <c r="M58" i="8"/>
  <c r="P57" i="8"/>
  <c r="P56" i="8"/>
  <c r="M56" i="8"/>
  <c r="P55" i="8"/>
  <c r="P54" i="8"/>
  <c r="M54" i="8"/>
  <c r="P53" i="8"/>
  <c r="P52" i="8"/>
  <c r="M52" i="8"/>
  <c r="P51" i="8"/>
  <c r="P50" i="8"/>
  <c r="M50" i="8"/>
  <c r="P49" i="8"/>
  <c r="P48" i="8"/>
  <c r="M48" i="8"/>
  <c r="P47" i="8"/>
  <c r="F47" i="8"/>
  <c r="M59" i="8"/>
  <c r="C47" i="8"/>
  <c r="E82" i="8"/>
  <c r="P46" i="8"/>
  <c r="F46" i="8"/>
  <c r="M46" i="8"/>
  <c r="P45" i="8"/>
  <c r="M45" i="8"/>
  <c r="P44" i="8"/>
  <c r="P43" i="8"/>
  <c r="M43" i="8"/>
  <c r="P42" i="8"/>
  <c r="F42" i="8"/>
  <c r="M44" i="8"/>
  <c r="P41" i="8"/>
  <c r="P40" i="8"/>
  <c r="P39" i="8"/>
  <c r="P38" i="8"/>
  <c r="P37" i="8"/>
  <c r="P36" i="8"/>
  <c r="F36" i="8"/>
  <c r="M40" i="8"/>
  <c r="C36" i="8"/>
  <c r="P35" i="8"/>
  <c r="F35" i="8"/>
  <c r="M35" i="8"/>
  <c r="C35" i="8"/>
  <c r="P34" i="8"/>
  <c r="F34" i="8"/>
  <c r="M34" i="8"/>
  <c r="C34" i="8"/>
  <c r="C86" i="8"/>
  <c r="P33" i="8"/>
  <c r="M33" i="8"/>
  <c r="P32" i="8"/>
  <c r="P31" i="8"/>
  <c r="M31" i="8"/>
  <c r="P30" i="8"/>
  <c r="P29" i="8"/>
  <c r="M29" i="8"/>
  <c r="P28" i="8"/>
  <c r="F28" i="8"/>
  <c r="F82" i="8"/>
  <c r="P25" i="8"/>
  <c r="M25" i="8"/>
  <c r="F25" i="8"/>
  <c r="P24" i="8"/>
  <c r="F24" i="8"/>
  <c r="M24" i="8"/>
  <c r="P23" i="8"/>
  <c r="P22" i="8"/>
  <c r="M22" i="8"/>
  <c r="P21" i="8"/>
  <c r="P20" i="8"/>
  <c r="M20" i="8"/>
  <c r="P19" i="8"/>
  <c r="F19" i="8"/>
  <c r="M23" i="8"/>
  <c r="P18" i="8"/>
  <c r="F18" i="8"/>
  <c r="M18" i="8"/>
  <c r="P17" i="8"/>
  <c r="M17" i="8"/>
  <c r="F17" i="8"/>
  <c r="P16" i="8"/>
  <c r="M16" i="8"/>
  <c r="P15" i="8"/>
  <c r="F15" i="8"/>
  <c r="M15" i="8"/>
  <c r="P14" i="8"/>
  <c r="M14" i="8"/>
  <c r="F14" i="8"/>
  <c r="P13" i="8"/>
  <c r="M13" i="8"/>
  <c r="P12" i="8"/>
  <c r="F12" i="8"/>
  <c r="M12" i="8"/>
  <c r="M36" i="8"/>
  <c r="F81" i="8"/>
  <c r="M19" i="8"/>
  <c r="M28" i="8"/>
  <c r="M30" i="8"/>
  <c r="M32" i="8"/>
  <c r="M37" i="8"/>
  <c r="M39" i="8"/>
  <c r="M41" i="8"/>
  <c r="M47" i="8"/>
  <c r="M49" i="8"/>
  <c r="M51" i="8"/>
  <c r="M53" i="8"/>
  <c r="M55" i="8"/>
  <c r="M57" i="8"/>
  <c r="F83" i="8"/>
  <c r="J86" i="8"/>
  <c r="M38" i="8"/>
  <c r="M21" i="8"/>
  <c r="M81" i="8"/>
  <c r="M42" i="8"/>
  <c r="M73" i="8"/>
  <c r="M83" i="8"/>
  <c r="M75" i="8"/>
  <c r="I86" i="8"/>
  <c r="M87" i="7"/>
  <c r="L87" i="7"/>
  <c r="C87" i="7"/>
  <c r="M86" i="7"/>
  <c r="L86" i="7"/>
  <c r="F86" i="7"/>
  <c r="E86" i="7"/>
  <c r="H92" i="7"/>
  <c r="J83" i="7"/>
  <c r="I83" i="7"/>
  <c r="E83" i="7"/>
  <c r="J82" i="7"/>
  <c r="I82" i="7"/>
  <c r="J81" i="7"/>
  <c r="I81" i="7"/>
  <c r="J87" i="7"/>
  <c r="E81" i="7"/>
  <c r="P77" i="7"/>
  <c r="P76" i="7"/>
  <c r="M76" i="7"/>
  <c r="P75" i="7"/>
  <c r="P74" i="7"/>
  <c r="M74" i="7"/>
  <c r="P73" i="7"/>
  <c r="F73" i="7"/>
  <c r="M77" i="7"/>
  <c r="P72" i="7"/>
  <c r="M72" i="7"/>
  <c r="F72" i="7"/>
  <c r="P71" i="7"/>
  <c r="M71" i="7"/>
  <c r="F71" i="7"/>
  <c r="P70" i="7"/>
  <c r="F70" i="7"/>
  <c r="M70" i="7"/>
  <c r="P69" i="7"/>
  <c r="F69" i="7"/>
  <c r="M69" i="7"/>
  <c r="P68" i="7"/>
  <c r="F68" i="7"/>
  <c r="M68" i="7"/>
  <c r="P67" i="7"/>
  <c r="M67" i="7"/>
  <c r="F67" i="7"/>
  <c r="P66" i="7"/>
  <c r="F66" i="7"/>
  <c r="M66" i="7"/>
  <c r="P65" i="7"/>
  <c r="M65" i="7"/>
  <c r="P64" i="7"/>
  <c r="M64" i="7"/>
  <c r="F64" i="7"/>
  <c r="P63" i="7"/>
  <c r="F63" i="7"/>
  <c r="M63" i="7"/>
  <c r="P60" i="7"/>
  <c r="F60" i="7"/>
  <c r="M60" i="7"/>
  <c r="P59" i="7"/>
  <c r="P58" i="7"/>
  <c r="P57" i="7"/>
  <c r="P56" i="7"/>
  <c r="P55" i="7"/>
  <c r="P54" i="7"/>
  <c r="P53" i="7"/>
  <c r="P52" i="7"/>
  <c r="P51" i="7"/>
  <c r="P50" i="7"/>
  <c r="P49" i="7"/>
  <c r="P48" i="7"/>
  <c r="P47" i="7"/>
  <c r="F47" i="7"/>
  <c r="M58" i="7"/>
  <c r="C47" i="7"/>
  <c r="P46" i="7"/>
  <c r="F46" i="7"/>
  <c r="M46" i="7"/>
  <c r="P45" i="7"/>
  <c r="M45" i="7"/>
  <c r="P44" i="7"/>
  <c r="M44" i="7"/>
  <c r="P43" i="7"/>
  <c r="M43" i="7"/>
  <c r="P42" i="7"/>
  <c r="M42" i="7"/>
  <c r="F42" i="7"/>
  <c r="P41" i="7"/>
  <c r="P40" i="7"/>
  <c r="P39" i="7"/>
  <c r="P38" i="7"/>
  <c r="P37" i="7"/>
  <c r="P36" i="7"/>
  <c r="F36" i="7"/>
  <c r="M40" i="7"/>
  <c r="C36" i="7"/>
  <c r="P35" i="7"/>
  <c r="F35" i="7"/>
  <c r="M35" i="7"/>
  <c r="C35" i="7"/>
  <c r="P34" i="7"/>
  <c r="F34" i="7"/>
  <c r="M34" i="7"/>
  <c r="C34" i="7"/>
  <c r="E82" i="7"/>
  <c r="P33" i="7"/>
  <c r="P32" i="7"/>
  <c r="P31" i="7"/>
  <c r="P30" i="7"/>
  <c r="P29" i="7"/>
  <c r="P28" i="7"/>
  <c r="F28" i="7"/>
  <c r="F82" i="7"/>
  <c r="P25" i="7"/>
  <c r="M25" i="7"/>
  <c r="F25" i="7"/>
  <c r="P24" i="7"/>
  <c r="F24" i="7"/>
  <c r="M24" i="7"/>
  <c r="P23" i="7"/>
  <c r="M23" i="7"/>
  <c r="P22" i="7"/>
  <c r="M22" i="7"/>
  <c r="P21" i="7"/>
  <c r="M21" i="7"/>
  <c r="P20" i="7"/>
  <c r="M20" i="7"/>
  <c r="P19" i="7"/>
  <c r="M19" i="7"/>
  <c r="F19" i="7"/>
  <c r="P18" i="7"/>
  <c r="F18" i="7"/>
  <c r="M18" i="7"/>
  <c r="P17" i="7"/>
  <c r="M17" i="7"/>
  <c r="F17" i="7"/>
  <c r="P16" i="7"/>
  <c r="P15" i="7"/>
  <c r="F15" i="7"/>
  <c r="M16" i="7"/>
  <c r="P14" i="7"/>
  <c r="M14" i="7"/>
  <c r="F14" i="7"/>
  <c r="F81" i="7"/>
  <c r="P13" i="7"/>
  <c r="M13" i="7"/>
  <c r="P12" i="7"/>
  <c r="F12" i="7"/>
  <c r="M12" i="7"/>
  <c r="M82" i="8"/>
  <c r="F87" i="8"/>
  <c r="E87" i="8"/>
  <c r="H93" i="8"/>
  <c r="H7" i="8"/>
  <c r="M83" i="7"/>
  <c r="M15" i="7"/>
  <c r="M81" i="7"/>
  <c r="M28" i="7"/>
  <c r="M30" i="7"/>
  <c r="M32" i="7"/>
  <c r="M37" i="7"/>
  <c r="M39" i="7"/>
  <c r="M41" i="7"/>
  <c r="M47" i="7"/>
  <c r="M49" i="7"/>
  <c r="M51" i="7"/>
  <c r="M53" i="7"/>
  <c r="M55" i="7"/>
  <c r="M57" i="7"/>
  <c r="M59" i="7"/>
  <c r="F83" i="7"/>
  <c r="F87" i="7"/>
  <c r="E87" i="7"/>
  <c r="H93" i="7"/>
  <c r="H7" i="7"/>
  <c r="C86" i="7"/>
  <c r="J86" i="7"/>
  <c r="M29" i="7"/>
  <c r="M31" i="7"/>
  <c r="M33" i="7"/>
  <c r="M36" i="7"/>
  <c r="M38" i="7"/>
  <c r="M48" i="7"/>
  <c r="M50" i="7"/>
  <c r="M52" i="7"/>
  <c r="M54" i="7"/>
  <c r="M56" i="7"/>
  <c r="I87" i="7"/>
  <c r="M73" i="7"/>
  <c r="M75" i="7"/>
  <c r="I86" i="7"/>
  <c r="M87" i="6"/>
  <c r="L87" i="6"/>
  <c r="C87" i="6"/>
  <c r="M86" i="6"/>
  <c r="L86" i="6"/>
  <c r="F86" i="6"/>
  <c r="E86" i="6"/>
  <c r="H92" i="6"/>
  <c r="J83" i="6"/>
  <c r="I83" i="6"/>
  <c r="E83" i="6"/>
  <c r="J82" i="6"/>
  <c r="I82" i="6"/>
  <c r="J81" i="6"/>
  <c r="I81" i="6"/>
  <c r="J87" i="6"/>
  <c r="E81" i="6"/>
  <c r="P77" i="6"/>
  <c r="P76" i="6"/>
  <c r="M76" i="6"/>
  <c r="P75" i="6"/>
  <c r="P74" i="6"/>
  <c r="M74" i="6"/>
  <c r="P73" i="6"/>
  <c r="F73" i="6"/>
  <c r="M77" i="6"/>
  <c r="P72" i="6"/>
  <c r="M72" i="6"/>
  <c r="F72" i="6"/>
  <c r="P71" i="6"/>
  <c r="M71" i="6"/>
  <c r="F71" i="6"/>
  <c r="P70" i="6"/>
  <c r="F70" i="6"/>
  <c r="M70" i="6"/>
  <c r="P69" i="6"/>
  <c r="F69" i="6"/>
  <c r="M69" i="6"/>
  <c r="P68" i="6"/>
  <c r="M68" i="6"/>
  <c r="F68" i="6"/>
  <c r="P67" i="6"/>
  <c r="M67" i="6"/>
  <c r="F67" i="6"/>
  <c r="P66" i="6"/>
  <c r="F66" i="6"/>
  <c r="M66" i="6"/>
  <c r="P65" i="6"/>
  <c r="P64" i="6"/>
  <c r="M64" i="6"/>
  <c r="F64" i="6"/>
  <c r="M65" i="6"/>
  <c r="P63" i="6"/>
  <c r="F63" i="6"/>
  <c r="M63" i="6"/>
  <c r="P60" i="6"/>
  <c r="F60" i="6"/>
  <c r="M60" i="6"/>
  <c r="P59" i="6"/>
  <c r="M59" i="6"/>
  <c r="P58" i="6"/>
  <c r="P57" i="6"/>
  <c r="M57" i="6"/>
  <c r="P56" i="6"/>
  <c r="P55" i="6"/>
  <c r="M55" i="6"/>
  <c r="P54" i="6"/>
  <c r="P53" i="6"/>
  <c r="M53" i="6"/>
  <c r="P52" i="6"/>
  <c r="P51" i="6"/>
  <c r="M51" i="6"/>
  <c r="P50" i="6"/>
  <c r="P49" i="6"/>
  <c r="M49" i="6"/>
  <c r="P48" i="6"/>
  <c r="P47" i="6"/>
  <c r="M47" i="6"/>
  <c r="F47" i="6"/>
  <c r="M58" i="6"/>
  <c r="C47" i="6"/>
  <c r="P46" i="6"/>
  <c r="M46" i="6"/>
  <c r="F46" i="6"/>
  <c r="P45" i="6"/>
  <c r="M45" i="6"/>
  <c r="P44" i="6"/>
  <c r="P43" i="6"/>
  <c r="M43" i="6"/>
  <c r="P42" i="6"/>
  <c r="F42" i="6"/>
  <c r="M44" i="6"/>
  <c r="P41" i="6"/>
  <c r="P40" i="6"/>
  <c r="P39" i="6"/>
  <c r="P38" i="6"/>
  <c r="P37" i="6"/>
  <c r="P36" i="6"/>
  <c r="F36" i="6"/>
  <c r="M40" i="6"/>
  <c r="C36" i="6"/>
  <c r="P35" i="6"/>
  <c r="F35" i="6"/>
  <c r="M35" i="6"/>
  <c r="C35" i="6"/>
  <c r="P34" i="6"/>
  <c r="F34" i="6"/>
  <c r="M34" i="6"/>
  <c r="C34" i="6"/>
  <c r="E82" i="6"/>
  <c r="P33" i="6"/>
  <c r="P32" i="6"/>
  <c r="M32" i="6"/>
  <c r="P31" i="6"/>
  <c r="P30" i="6"/>
  <c r="M30" i="6"/>
  <c r="P29" i="6"/>
  <c r="P28" i="6"/>
  <c r="M28" i="6"/>
  <c r="F28" i="6"/>
  <c r="F82" i="6"/>
  <c r="P25" i="6"/>
  <c r="M25" i="6"/>
  <c r="F25" i="6"/>
  <c r="P24" i="6"/>
  <c r="F24" i="6"/>
  <c r="M24" i="6"/>
  <c r="P23" i="6"/>
  <c r="P22" i="6"/>
  <c r="M22" i="6"/>
  <c r="P21" i="6"/>
  <c r="P20" i="6"/>
  <c r="M20" i="6"/>
  <c r="P19" i="6"/>
  <c r="F19" i="6"/>
  <c r="M23" i="6"/>
  <c r="P18" i="6"/>
  <c r="M18" i="6"/>
  <c r="F18" i="6"/>
  <c r="P17" i="6"/>
  <c r="M17" i="6"/>
  <c r="F17" i="6"/>
  <c r="P16" i="6"/>
  <c r="M16" i="6"/>
  <c r="P15" i="6"/>
  <c r="M15" i="6"/>
  <c r="F15" i="6"/>
  <c r="P14" i="6"/>
  <c r="M14" i="6"/>
  <c r="F14" i="6"/>
  <c r="F81" i="6"/>
  <c r="P13" i="6"/>
  <c r="M13" i="6"/>
  <c r="P12" i="6"/>
  <c r="M12" i="6"/>
  <c r="F12" i="6"/>
  <c r="M82" i="7"/>
  <c r="M37" i="6"/>
  <c r="M39" i="6"/>
  <c r="M41" i="6"/>
  <c r="F83" i="6"/>
  <c r="F87" i="6"/>
  <c r="E87" i="6"/>
  <c r="H93" i="6"/>
  <c r="H7" i="6"/>
  <c r="C86" i="6"/>
  <c r="J86" i="6"/>
  <c r="M29" i="6"/>
  <c r="M31" i="6"/>
  <c r="M82" i="6"/>
  <c r="M33" i="6"/>
  <c r="M36" i="6"/>
  <c r="M38" i="6"/>
  <c r="M48" i="6"/>
  <c r="M50" i="6"/>
  <c r="M52" i="6"/>
  <c r="M54" i="6"/>
  <c r="M56" i="6"/>
  <c r="I87" i="6"/>
  <c r="M19" i="6"/>
  <c r="M81" i="6"/>
  <c r="M21" i="6"/>
  <c r="M42" i="6"/>
  <c r="M73" i="6"/>
  <c r="M83" i="6"/>
  <c r="M75" i="6"/>
  <c r="I86" i="6"/>
  <c r="M87" i="5"/>
  <c r="L87" i="5"/>
  <c r="C87" i="5"/>
  <c r="M86" i="5"/>
  <c r="L86" i="5"/>
  <c r="F86" i="5"/>
  <c r="E86" i="5"/>
  <c r="H92" i="5"/>
  <c r="J83" i="5"/>
  <c r="I83" i="5"/>
  <c r="E83" i="5"/>
  <c r="J82" i="5"/>
  <c r="I82" i="5"/>
  <c r="J86" i="5"/>
  <c r="J81" i="5"/>
  <c r="I81" i="5"/>
  <c r="J87" i="5"/>
  <c r="E81" i="5"/>
  <c r="P77" i="5"/>
  <c r="P76" i="5"/>
  <c r="M76" i="5"/>
  <c r="P75" i="5"/>
  <c r="P74" i="5"/>
  <c r="M74" i="5"/>
  <c r="P73" i="5"/>
  <c r="F73" i="5"/>
  <c r="M77" i="5"/>
  <c r="P72" i="5"/>
  <c r="M72" i="5"/>
  <c r="F72" i="5"/>
  <c r="P71" i="5"/>
  <c r="F71" i="5"/>
  <c r="M71" i="5"/>
  <c r="P70" i="5"/>
  <c r="F70" i="5"/>
  <c r="M70" i="5"/>
  <c r="P69" i="5"/>
  <c r="F69" i="5"/>
  <c r="M69" i="5"/>
  <c r="P68" i="5"/>
  <c r="M68" i="5"/>
  <c r="F68" i="5"/>
  <c r="P67" i="5"/>
  <c r="F67" i="5"/>
  <c r="M67" i="5"/>
  <c r="P66" i="5"/>
  <c r="F66" i="5"/>
  <c r="M66" i="5"/>
  <c r="P65" i="5"/>
  <c r="P64" i="5"/>
  <c r="F64" i="5"/>
  <c r="M65" i="5"/>
  <c r="P63" i="5"/>
  <c r="F63" i="5"/>
  <c r="M63" i="5"/>
  <c r="P60" i="5"/>
  <c r="F60" i="5"/>
  <c r="M60" i="5"/>
  <c r="P59" i="5"/>
  <c r="M59" i="5"/>
  <c r="P58" i="5"/>
  <c r="P57" i="5"/>
  <c r="M57" i="5"/>
  <c r="P56" i="5"/>
  <c r="P55" i="5"/>
  <c r="M55" i="5"/>
  <c r="P54" i="5"/>
  <c r="P53" i="5"/>
  <c r="M53" i="5"/>
  <c r="P52" i="5"/>
  <c r="P51" i="5"/>
  <c r="M51" i="5"/>
  <c r="P50" i="5"/>
  <c r="P49" i="5"/>
  <c r="M49" i="5"/>
  <c r="P48" i="5"/>
  <c r="P47" i="5"/>
  <c r="M47" i="5"/>
  <c r="F47" i="5"/>
  <c r="M58" i="5"/>
  <c r="C47" i="5"/>
  <c r="P46" i="5"/>
  <c r="M46" i="5"/>
  <c r="F46" i="5"/>
  <c r="P45" i="5"/>
  <c r="M45" i="5"/>
  <c r="P44" i="5"/>
  <c r="M44" i="5"/>
  <c r="P43" i="5"/>
  <c r="M43" i="5"/>
  <c r="P42" i="5"/>
  <c r="M42" i="5"/>
  <c r="F42" i="5"/>
  <c r="P41" i="5"/>
  <c r="M41" i="5"/>
  <c r="P40" i="5"/>
  <c r="P39" i="5"/>
  <c r="M39" i="5"/>
  <c r="P38" i="5"/>
  <c r="P37" i="5"/>
  <c r="M37" i="5"/>
  <c r="P36" i="5"/>
  <c r="F36" i="5"/>
  <c r="M40" i="5"/>
  <c r="C36" i="5"/>
  <c r="P35" i="5"/>
  <c r="F35" i="5"/>
  <c r="M35" i="5"/>
  <c r="C35" i="5"/>
  <c r="P34" i="5"/>
  <c r="F34" i="5"/>
  <c r="M34" i="5"/>
  <c r="C34" i="5"/>
  <c r="C86" i="5"/>
  <c r="P33" i="5"/>
  <c r="P32" i="5"/>
  <c r="M32" i="5"/>
  <c r="P31" i="5"/>
  <c r="P30" i="5"/>
  <c r="M30" i="5"/>
  <c r="P29" i="5"/>
  <c r="P28" i="5"/>
  <c r="M28" i="5"/>
  <c r="F28" i="5"/>
  <c r="F82" i="5"/>
  <c r="P25" i="5"/>
  <c r="F25" i="5"/>
  <c r="M25" i="5"/>
  <c r="P24" i="5"/>
  <c r="F24" i="5"/>
  <c r="M24" i="5"/>
  <c r="P23" i="5"/>
  <c r="M23" i="5"/>
  <c r="P22" i="5"/>
  <c r="M22" i="5"/>
  <c r="P21" i="5"/>
  <c r="M21" i="5"/>
  <c r="P20" i="5"/>
  <c r="M20" i="5"/>
  <c r="P19" i="5"/>
  <c r="M19" i="5"/>
  <c r="F19" i="5"/>
  <c r="P18" i="5"/>
  <c r="M18" i="5"/>
  <c r="F18" i="5"/>
  <c r="P17" i="5"/>
  <c r="F17" i="5"/>
  <c r="M17" i="5"/>
  <c r="P16" i="5"/>
  <c r="P15" i="5"/>
  <c r="M15" i="5"/>
  <c r="F15" i="5"/>
  <c r="M16" i="5"/>
  <c r="P14" i="5"/>
  <c r="F14" i="5"/>
  <c r="F81" i="5"/>
  <c r="P13" i="5"/>
  <c r="M13" i="5"/>
  <c r="P12" i="5"/>
  <c r="M12" i="5"/>
  <c r="F12" i="5"/>
  <c r="F83" i="5"/>
  <c r="F87" i="5"/>
  <c r="E87" i="5"/>
  <c r="H93" i="5"/>
  <c r="H7" i="5"/>
  <c r="M14" i="5"/>
  <c r="M81" i="5"/>
  <c r="M29" i="5"/>
  <c r="M31" i="5"/>
  <c r="M82" i="5"/>
  <c r="M33" i="5"/>
  <c r="M36" i="5"/>
  <c r="M38" i="5"/>
  <c r="M48" i="5"/>
  <c r="M50" i="5"/>
  <c r="M52" i="5"/>
  <c r="M54" i="5"/>
  <c r="M56" i="5"/>
  <c r="E82" i="5"/>
  <c r="I87" i="5"/>
  <c r="M64" i="5"/>
  <c r="M83" i="5"/>
  <c r="M73" i="5"/>
  <c r="M75" i="5"/>
  <c r="I86" i="5"/>
  <c r="M87" i="4"/>
  <c r="L87" i="4"/>
  <c r="C87" i="4"/>
  <c r="M86" i="4"/>
  <c r="L86" i="4"/>
  <c r="F86" i="4"/>
  <c r="E86" i="4"/>
  <c r="H92" i="4"/>
  <c r="J83" i="4"/>
  <c r="I83" i="4"/>
  <c r="I87" i="4"/>
  <c r="E83" i="4"/>
  <c r="J82" i="4"/>
  <c r="I82" i="4"/>
  <c r="J81" i="4"/>
  <c r="I81" i="4"/>
  <c r="J87" i="4"/>
  <c r="E81" i="4"/>
  <c r="P77" i="4"/>
  <c r="P76" i="4"/>
  <c r="M76" i="4"/>
  <c r="P75" i="4"/>
  <c r="P74" i="4"/>
  <c r="M74" i="4"/>
  <c r="P73" i="4"/>
  <c r="F73" i="4"/>
  <c r="M77" i="4"/>
  <c r="P72" i="4"/>
  <c r="M72" i="4"/>
  <c r="F72" i="4"/>
  <c r="P71" i="4"/>
  <c r="M71" i="4"/>
  <c r="F71" i="4"/>
  <c r="P70" i="4"/>
  <c r="F70" i="4"/>
  <c r="M70" i="4"/>
  <c r="P69" i="4"/>
  <c r="F69" i="4"/>
  <c r="M69" i="4"/>
  <c r="P68" i="4"/>
  <c r="M68" i="4"/>
  <c r="F68" i="4"/>
  <c r="P67" i="4"/>
  <c r="M67" i="4"/>
  <c r="F67" i="4"/>
  <c r="P66" i="4"/>
  <c r="F66" i="4"/>
  <c r="M66" i="4"/>
  <c r="P65" i="4"/>
  <c r="P64" i="4"/>
  <c r="M64" i="4"/>
  <c r="F64" i="4"/>
  <c r="M65" i="4"/>
  <c r="P63" i="4"/>
  <c r="F63" i="4"/>
  <c r="F83" i="4"/>
  <c r="P60" i="4"/>
  <c r="F60" i="4"/>
  <c r="M60" i="4"/>
  <c r="P59" i="4"/>
  <c r="M59" i="4"/>
  <c r="P58" i="4"/>
  <c r="M58" i="4"/>
  <c r="P57" i="4"/>
  <c r="M57" i="4"/>
  <c r="P56" i="4"/>
  <c r="M56" i="4"/>
  <c r="P55" i="4"/>
  <c r="M55" i="4"/>
  <c r="P54" i="4"/>
  <c r="M54" i="4"/>
  <c r="P53" i="4"/>
  <c r="M53" i="4"/>
  <c r="P52" i="4"/>
  <c r="M52" i="4"/>
  <c r="P51" i="4"/>
  <c r="M51" i="4"/>
  <c r="P50" i="4"/>
  <c r="M50" i="4"/>
  <c r="P49" i="4"/>
  <c r="M49" i="4"/>
  <c r="P48" i="4"/>
  <c r="M48" i="4"/>
  <c r="P47" i="4"/>
  <c r="M47" i="4"/>
  <c r="F47" i="4"/>
  <c r="C47" i="4"/>
  <c r="E82" i="4"/>
  <c r="P46" i="4"/>
  <c r="M46" i="4"/>
  <c r="F46" i="4"/>
  <c r="P45" i="4"/>
  <c r="M45" i="4"/>
  <c r="P44" i="4"/>
  <c r="P43" i="4"/>
  <c r="M43" i="4"/>
  <c r="P42" i="4"/>
  <c r="F42" i="4"/>
  <c r="M44" i="4"/>
  <c r="P41" i="4"/>
  <c r="P40" i="4"/>
  <c r="P39" i="4"/>
  <c r="P38" i="4"/>
  <c r="P37" i="4"/>
  <c r="P36" i="4"/>
  <c r="F36" i="4"/>
  <c r="M40" i="4"/>
  <c r="C36" i="4"/>
  <c r="P35" i="4"/>
  <c r="F35" i="4"/>
  <c r="M35" i="4"/>
  <c r="C35" i="4"/>
  <c r="P34" i="4"/>
  <c r="F34" i="4"/>
  <c r="M34" i="4"/>
  <c r="C34" i="4"/>
  <c r="C86" i="4"/>
  <c r="P33" i="4"/>
  <c r="M33" i="4"/>
  <c r="P32" i="4"/>
  <c r="M32" i="4"/>
  <c r="P31" i="4"/>
  <c r="M31" i="4"/>
  <c r="P30" i="4"/>
  <c r="M30" i="4"/>
  <c r="P29" i="4"/>
  <c r="M29" i="4"/>
  <c r="P28" i="4"/>
  <c r="M28" i="4"/>
  <c r="F28" i="4"/>
  <c r="F82" i="4"/>
  <c r="P25" i="4"/>
  <c r="M25" i="4"/>
  <c r="F25" i="4"/>
  <c r="P24" i="4"/>
  <c r="F24" i="4"/>
  <c r="M24" i="4"/>
  <c r="P23" i="4"/>
  <c r="P22" i="4"/>
  <c r="M22" i="4"/>
  <c r="P21" i="4"/>
  <c r="P20" i="4"/>
  <c r="M20" i="4"/>
  <c r="P19" i="4"/>
  <c r="F19" i="4"/>
  <c r="M23" i="4"/>
  <c r="P18" i="4"/>
  <c r="M18" i="4"/>
  <c r="F18" i="4"/>
  <c r="P17" i="4"/>
  <c r="M17" i="4"/>
  <c r="F17" i="4"/>
  <c r="P16" i="4"/>
  <c r="M16" i="4"/>
  <c r="P15" i="4"/>
  <c r="M15" i="4"/>
  <c r="F15" i="4"/>
  <c r="P14" i="4"/>
  <c r="M14" i="4"/>
  <c r="F14" i="4"/>
  <c r="P13" i="4"/>
  <c r="M13" i="4"/>
  <c r="P12" i="4"/>
  <c r="M12" i="4"/>
  <c r="F12" i="4"/>
  <c r="M36" i="4"/>
  <c r="M63" i="4"/>
  <c r="F81" i="4"/>
  <c r="F87" i="4"/>
  <c r="E87" i="4"/>
  <c r="H93" i="4"/>
  <c r="H7" i="4"/>
  <c r="M37" i="4"/>
  <c r="M82" i="4"/>
  <c r="M39" i="4"/>
  <c r="M41" i="4"/>
  <c r="J86" i="4"/>
  <c r="M38" i="4"/>
  <c r="M19" i="4"/>
  <c r="M81" i="4"/>
  <c r="M21" i="4"/>
  <c r="M42" i="4"/>
  <c r="M73" i="4"/>
  <c r="M75" i="4"/>
  <c r="I86" i="4"/>
  <c r="M83" i="4"/>
</calcChain>
</file>

<file path=xl/comments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sharedStrings.xml><?xml version="1.0" encoding="utf-8"?>
<sst xmlns="http://schemas.openxmlformats.org/spreadsheetml/2006/main" count="1844" uniqueCount="207">
  <si>
    <t>Name of Facility where the test was performed</t>
  </si>
  <si>
    <t>Valero, Port Arthur Refinery - Port Arthur TX (TX3B1250)</t>
  </si>
  <si>
    <t>Name of Company performing stationary source test</t>
  </si>
  <si>
    <t>ARI Environmental, Inc.</t>
  </si>
  <si>
    <t>SCC of tested unit or units</t>
  </si>
  <si>
    <t>SRU No. 544 TGI Stack</t>
  </si>
  <si>
    <t>Name of assessor and name of employer.</t>
  </si>
  <si>
    <t>K. Bradley, RTI</t>
  </si>
  <si>
    <t>TX3B1250_SRU_test_report.pdf</t>
  </si>
  <si>
    <t>Name of regulatory assessor and regulatory agency name.</t>
  </si>
  <si>
    <t>NA</t>
  </si>
  <si>
    <t>Emissions Factor Development Quality Indicator Value Rating</t>
  </si>
  <si>
    <t>Yes</t>
  </si>
  <si>
    <t>No</t>
  </si>
  <si>
    <t>N/A</t>
  </si>
  <si>
    <t>Supporting Documentation Provided</t>
  </si>
  <si>
    <t>Response</t>
  </si>
  <si>
    <t>Points</t>
  </si>
  <si>
    <t>Regulatory Agency Review</t>
  </si>
  <si>
    <r>
      <t>Yes</t>
    </r>
    <r>
      <rPr>
        <sz val="11"/>
        <color theme="1"/>
        <rFont val="Arial"/>
        <family val="2"/>
      </rPr>
      <t>¹</t>
    </r>
  </si>
  <si>
    <r>
      <t>Yes</t>
    </r>
    <r>
      <rPr>
        <sz val="11"/>
        <color theme="1"/>
        <rFont val="Calibri"/>
        <family val="2"/>
      </rPr>
      <t>²</t>
    </r>
  </si>
  <si>
    <t>Justification</t>
  </si>
  <si>
    <t>General</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</si>
  <si>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Stack Testing Accreditation Council (STAC), California Air Resources Board (CARB), National Environmental Laboratory Accreditation Program (NELAP)) or self declaration provides documentation of competence as an AETB.</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</si>
  <si>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 CARB, NELAP) or self declaration provides documentation of competence as an AETB.</t>
  </si>
  <si>
    <t>See pages 586 - 600 of the PDF.</t>
  </si>
  <si>
    <t>Was a representative of the regulatory agency on site during the test?</t>
  </si>
  <si>
    <t>Is a description and drawing of test location provided?</t>
  </si>
  <si>
    <t>See pages 8 and 9 of the PDF.</t>
  </si>
  <si>
    <t>Has a description of deviations from published test methods been provided, or is there a statement that deviations were not required to obtain data representative of typical facility operation?</t>
  </si>
  <si>
    <t>Is there documentation that the source or the test company sought and obtained approval for deviations from the published test method prior to conducting the test or that the tester's assertion that deviations were not required to obtain data representative of operations that are typical for the facility?</t>
  </si>
  <si>
    <t>Were all test method deviations acceptable?</t>
  </si>
  <si>
    <t>Is a full description of the process and the unit being tested (including installed controls) provided?</t>
  </si>
  <si>
    <t>See page 32 of the PDF.</t>
  </si>
  <si>
    <t>Has a detailed discussion of source operating conditions, air pollution control device operations and the representativeness of measurements made during the test been provided?</t>
  </si>
  <si>
    <t>Were the operating parameters for the tested process unit and associated controls described and reported?</t>
  </si>
  <si>
    <t>Is there documentation that the required process monitors have been calibrated and that the calibration is acceptable?</t>
  </si>
  <si>
    <t>Was the process capacity documented?</t>
  </si>
  <si>
    <t>Was the process operating within an appropriate range for the test program objectives?</t>
  </si>
  <si>
    <t>Were process data concurrent with testing?</t>
  </si>
  <si>
    <t>Were data included in the report for all parameters for which limits will be set?</t>
  </si>
  <si>
    <t>Is there an assessment of the validity, representativeness, achievement of DQO's and usability of the data?</t>
  </si>
  <si>
    <t>Did the report discuss the representativeness of the facility operations, control device operation, and the measurements of the target pollutants, and were any changes from published test methods or process and control device monitoring protocols identified?</t>
  </si>
  <si>
    <t>Have field notes addressing issues that may influence data quality been provided?</t>
  </si>
  <si>
    <t>Were all sampling issues handled such that data quality was not adversely affected?</t>
  </si>
  <si>
    <t>Manual Test Methods</t>
  </si>
  <si>
    <t>Have the following been included in the report:</t>
  </si>
  <si>
    <t>Dry gas meter (DGM) calibrations, pitot tube and nozzle inspections?</t>
  </si>
  <si>
    <t>Was the DGM pre-test calibration within the criteria specified by the test method?</t>
  </si>
  <si>
    <t>Was the DGM post-test calibration within the criteria specified by the test method?</t>
  </si>
  <si>
    <t>Were thermocouple calibrations within method criteria?</t>
  </si>
  <si>
    <t>Was the pitot tube inspection acceptable?</t>
  </si>
  <si>
    <t>Were nozzle inspections acceptable?</t>
  </si>
  <si>
    <t>Were flow meter calibrations acceptable?</t>
  </si>
  <si>
    <t>Was the Method 1 sample point evaluation included in the report?</t>
  </si>
  <si>
    <t>Were the appropriate number and location of sampling points used?</t>
  </si>
  <si>
    <t>Were the cyclonic flow checks included in the report?</t>
  </si>
  <si>
    <t>Did the cyclonic flow evaluation show the presence of an acceptable average gas flow angle?</t>
  </si>
  <si>
    <t>Were the raw sampling data and test sheets included in the report?</t>
  </si>
  <si>
    <t>Were all data required by the method recorded?</t>
  </si>
  <si>
    <t>Were required leak checks performed and did the checks meet method requirements?</t>
  </si>
  <si>
    <t>Was the required minimum sample volume collected?</t>
  </si>
  <si>
    <t>Did probe, filter, and impinger exit temperatures meet method criteria (as applicable)?</t>
  </si>
  <si>
    <t>Did isokinetic sampling rates meet method criteria?</t>
  </si>
  <si>
    <t>Was the sampling time at each point greater than 2 minutes and the same for each point?</t>
  </si>
  <si>
    <t>Did the report include a description and flow diagram of the recovery procedures?</t>
  </si>
  <si>
    <t>Was the recovery process consistent with the method?</t>
  </si>
  <si>
    <t>Were all required blanks collected in the field?</t>
  </si>
  <si>
    <t>Where performed, were blank corrections handled per method requirements?</t>
  </si>
  <si>
    <t>Were sample volumes clearly marked on the jar or measured and recorded?</t>
  </si>
  <si>
    <t>Was the laboratory certified/accredited to perform these analyses?</t>
  </si>
  <si>
    <t>Did the report include a complete laboratory report and flow diagram of sample analysis?</t>
  </si>
  <si>
    <t>Did the laboratory note the sample volume upon receipt?</t>
  </si>
  <si>
    <t>If sample loss occurred, was the compensation method used documented and approved for the method?</t>
  </si>
  <si>
    <t>Were the physical characteristics of the samples (e.g., color, volume, integrity, pH, temperature) recorded and consistent with the method?</t>
  </si>
  <si>
    <t>Were sample hold times within method requirements?</t>
  </si>
  <si>
    <t>Does the laboratory report document the analytical procedures and techniques?</t>
  </si>
  <si>
    <t>Were all laboratory QA requirements documented?</t>
  </si>
  <si>
    <t>Were analytical standards required by the method documented?</t>
  </si>
  <si>
    <t>Were required laboratory duplicates within acceptable limits?</t>
  </si>
  <si>
    <t xml:space="preserve">Were required spike recoveries within method requirements?  </t>
  </si>
  <si>
    <t>Were method-specified analytical blanks analyzed?</t>
  </si>
  <si>
    <t>If problems occurred during analysis, is there sufficient documentation to conclude that the problems did not adversely affect the sample results?</t>
  </si>
  <si>
    <t>Was the analytical detection limit specified in the test report?</t>
  </si>
  <si>
    <t>Is the reported detection limit adequate for the purposes of the test program?</t>
  </si>
  <si>
    <t>Were the chain-of-custody forms included in the report?</t>
  </si>
  <si>
    <t>Do the chain-of-custody forms indicate acceptable management of collected samples between collection and analysis?</t>
  </si>
  <si>
    <t>Instrumental Test Methods</t>
  </si>
  <si>
    <t>Did the report include a complete description of the instrumental method sampling system?</t>
  </si>
  <si>
    <t>Was a complete description of the sampling system provided?</t>
  </si>
  <si>
    <t>See pages 20 and 21 of the PDF.</t>
  </si>
  <si>
    <t>Did the report include calibration gas certifications?</t>
  </si>
  <si>
    <t>Were calibration standards used prior to the end of the expiration date?</t>
  </si>
  <si>
    <t>See p. 575 of the PDF.</t>
  </si>
  <si>
    <t>Did calibration standards meet method criteria?</t>
  </si>
  <si>
    <t>Did report include interference tests?</t>
  </si>
  <si>
    <t>Did interference checks meet method requirements?</t>
  </si>
  <si>
    <t>Were the response time tests included in the report?</t>
  </si>
  <si>
    <t>Was a response time test performed?</t>
  </si>
  <si>
    <t>See p. 365 of the PDF.</t>
  </si>
  <si>
    <t>Were the calibration error tests included in the report?</t>
  </si>
  <si>
    <t>Did calibration error tests meet method requirements?</t>
  </si>
  <si>
    <t>See p. 399 of the PDF.</t>
  </si>
  <si>
    <t>Did the report include drift tests?</t>
  </si>
  <si>
    <t>Were drift tests performed after each run and did they meet method requirements?</t>
  </si>
  <si>
    <t>See pages 383, 397-398, and 414-415 of the PDF.  Testers used Zero gas and Low cal gas instead of Zero and Mid cal.</t>
  </si>
  <si>
    <t>Did the report include system bias tests?</t>
  </si>
  <si>
    <t>Did system bias checks meet method requirements?</t>
  </si>
  <si>
    <t>Were the converter efficiency tests included in the report?</t>
  </si>
  <si>
    <t>Was the NOX converter test acceptable?</t>
  </si>
  <si>
    <t>Did the report include stratification checks?</t>
  </si>
  <si>
    <t>Was a stratification assessment performed?</t>
  </si>
  <si>
    <t>Did the report include the raw data for the instrumental method?</t>
  </si>
  <si>
    <t>Was the duration of each sample run within method criteria?</t>
  </si>
  <si>
    <t>See pages 364-415 of the PDF.</t>
  </si>
  <si>
    <t>Was an appropriate traverse performed during sample collection, or was the probe placed at an appropriate center point (if allowed by the method)?</t>
  </si>
  <si>
    <t>Were sample times at each point uniform and did they meet the method requirements?</t>
  </si>
  <si>
    <t>Were sample lines heated sufficiently to prevent potential adverse data quality issues?</t>
  </si>
  <si>
    <t>Was all data required by the method recorded?</t>
  </si>
  <si>
    <t>Points Awarded for Supporting Documentation Presence</t>
  </si>
  <si>
    <t>Max Pot</t>
  </si>
  <si>
    <t>Awarded</t>
  </si>
  <si>
    <t>General Points Awarded</t>
  </si>
  <si>
    <t>General Points Total</t>
  </si>
  <si>
    <t>Manual Test Questions Points Awarded</t>
  </si>
  <si>
    <t>Manual Test Questions Total</t>
  </si>
  <si>
    <t>Instumental Test Questions Points Awarded</t>
  </si>
  <si>
    <t>Instrumental Test Questions Total</t>
  </si>
  <si>
    <t xml:space="preserve"> </t>
  </si>
  <si>
    <t>Theoret Max %</t>
  </si>
  <si>
    <t>Max Pt</t>
  </si>
  <si>
    <t>PerCent</t>
  </si>
  <si>
    <t>Actual Points</t>
  </si>
  <si>
    <t>Theoret</t>
  </si>
  <si>
    <t>Max</t>
  </si>
  <si>
    <t>Actual</t>
  </si>
  <si>
    <t>Manual Test</t>
  </si>
  <si>
    <t>Instrumental Test</t>
  </si>
  <si>
    <t>Total</t>
  </si>
  <si>
    <t>Motiva Enterprises, LLC - Port Arthur TX (TX3B1220)</t>
  </si>
  <si>
    <t>Stork Southwest Laboratories</t>
  </si>
  <si>
    <t>TX3B1220_C1_2011-05-31__Part_V_2008.11_TGTU_1_&amp;_2_Incinerators__CD.pdf</t>
  </si>
  <si>
    <t>See pages 26 and 27 of the PDF.</t>
  </si>
  <si>
    <t>See pages 14, 17-18, and 29 of the PDF.</t>
  </si>
  <si>
    <t>See pages 141-144 and 151 of the PDF.</t>
  </si>
  <si>
    <t>Page 41, as well as liner notes on pages 83 and 130 of the PDF.</t>
  </si>
  <si>
    <t>BP Products North America Inc. - Texas City TX (TX3B1110)</t>
  </si>
  <si>
    <t>Golden Specialty, Inc.</t>
  </si>
  <si>
    <t>Sulfur Recovery Unit Incinerator Exhaust Stack</t>
  </si>
  <si>
    <t>TX3B1110_C1_2011-05-31__Part_V_SRU_Flexible_Permit_(2010)_BPTXC-00003427__CD.pdf</t>
  </si>
  <si>
    <t>See pages 2 and 31 of PDF.</t>
  </si>
  <si>
    <t>See p. 18 of PDF.</t>
  </si>
  <si>
    <t>See pages 13 and 14.</t>
  </si>
  <si>
    <t>See pages 52-54.</t>
  </si>
  <si>
    <t>Total Petrochemicals USA, Inc. - Port Arthur TX (TX3B1090)</t>
  </si>
  <si>
    <t>ARI Environmental Inc.</t>
  </si>
  <si>
    <t>Sulfur Recovery Tail Gas Thermal Oxidizer</t>
  </si>
  <si>
    <t>TX3B1090_C1_2011-05-31__Part_V_2006-Emission_Test-Sulfur_Recovery_Tail_Gas_Thermal_Oxidizer__CD.pdf</t>
  </si>
  <si>
    <t>See p. 7-9 of the PDF.</t>
  </si>
  <si>
    <t>See p. 16-17 of the PDF.</t>
  </si>
  <si>
    <t>As propane</t>
  </si>
  <si>
    <t>See p. 282 of PDF</t>
  </si>
  <si>
    <t>See p. 288 of PDF</t>
  </si>
  <si>
    <t>Total Petroleum, Inc. - Ardmore OK (OK2C0990)</t>
  </si>
  <si>
    <t>CETCON, Inc.</t>
  </si>
  <si>
    <t>Sulfur Recovery Unit/Tail Gas Incinerator</t>
  </si>
  <si>
    <t>OK2C0990_CC1_2011-05-31__Part_V_ST-SRU1__Zip.pdf</t>
  </si>
  <si>
    <t>See Appendix A.</t>
  </si>
  <si>
    <t>No description of operating parameter data, there is a table of operating parameters reported.</t>
  </si>
  <si>
    <t>See page 80 of the PDF.</t>
  </si>
  <si>
    <t>Valero Refining - New Orleans, LLC - Norco LA (LA3C0650)</t>
  </si>
  <si>
    <t>METCO Environmental</t>
  </si>
  <si>
    <t>1600 Thermal Oxidizer</t>
  </si>
  <si>
    <t>LA3C0650_C1_2011-05-27__Part_V_SRU_1600_Test__CD.pdf</t>
  </si>
  <si>
    <t>LELAP Certificate # 02034; no QI on-site.</t>
  </si>
  <si>
    <t>See pages 11-12 of the PDF.</t>
  </si>
  <si>
    <t>See pages 17 and 21 of the PDF.</t>
  </si>
  <si>
    <t>See pages 64-66 of the PDF.</t>
  </si>
  <si>
    <t>The Premcor Refining Group Inc.- Valero Delaware City Refmery (DE1A0360)</t>
  </si>
  <si>
    <t>Air/Compliance Consultants, Inc.</t>
  </si>
  <si>
    <t>N. Ubaka-Blackmoore, RTI</t>
  </si>
  <si>
    <t>Sulfur Recovery Unit Off Gas Treatment Units 1 &amp; 2</t>
  </si>
  <si>
    <t>DE1A0360_C1_2011-05-31__Part_V_06-188-Oct-2006__Website.pdf</t>
  </si>
  <si>
    <t>See p. 8(pdf)</t>
  </si>
  <si>
    <t>Valero Refining -Texas, L.P. Houston Refinery (TX3B1320)</t>
  </si>
  <si>
    <t>Metco Environmental</t>
  </si>
  <si>
    <t>SRU</t>
  </si>
  <si>
    <t>TX3B1320_C1_2011-05-27__Part_V_SRU-B_Zip.pdf</t>
  </si>
  <si>
    <t>Includes training experience but none of the operators inlcuded being certified as QI.</t>
  </si>
  <si>
    <t>Printout of operating parameters during testing are provided, but no description provided</t>
  </si>
  <si>
    <r>
      <t xml:space="preserve">Calibration Error Test:  </t>
    </r>
    <r>
      <rPr>
        <b/>
        <u/>
        <sz val="11"/>
        <rFont val="Arial"/>
        <family val="2"/>
      </rPr>
      <t>M7E and M10</t>
    </r>
    <r>
      <rPr>
        <sz val="11"/>
        <rFont val="Arial"/>
        <family val="2"/>
      </rPr>
      <t xml:space="preserve">:  Before beginning test, 3-pt analyzer calibration error test.  Low cal gas, Mid cal gas, High cal gas, in order.  (If dilution system, 3-pt system calibration error test.) Limits:  &lt;2% of calibration span of &lt;0.5 ppmv.   </t>
    </r>
    <r>
      <rPr>
        <b/>
        <u/>
        <sz val="11"/>
        <rFont val="Arial"/>
        <family val="2"/>
      </rPr>
      <t>M25A</t>
    </r>
    <r>
      <rPr>
        <sz val="11"/>
        <rFont val="Arial"/>
        <family val="2"/>
      </rPr>
      <t>:  w/i 2 hrs of beginning test, Zero gas and High cal gas, record values.  Then Low cal gas and Mid cal gas, record values; differences &lt;5%. Limits:  Calibration Error, &lt;5% of cal gas value.</t>
    </r>
  </si>
  <si>
    <r>
      <t xml:space="preserve">Drift Tests:  </t>
    </r>
    <r>
      <rPr>
        <b/>
        <u/>
        <sz val="11"/>
        <rFont val="Arial"/>
        <family val="2"/>
      </rPr>
      <t>M7E and M10</t>
    </r>
    <r>
      <rPr>
        <sz val="11"/>
        <rFont val="Arial"/>
        <family val="2"/>
      </rPr>
      <t xml:space="preserve">:  For each run, Low cal gas and Upscale cal gas.  Limits:  &lt;3% of calibration span, or "bias" is &lt;0.5 ppmv at each cal gas. </t>
    </r>
    <r>
      <rPr>
        <b/>
        <u/>
        <sz val="11"/>
        <rFont val="Arial"/>
        <family val="2"/>
      </rPr>
      <t xml:space="preserve"> M25A</t>
    </r>
    <r>
      <rPr>
        <sz val="11"/>
        <rFont val="Arial"/>
        <family val="2"/>
      </rPr>
      <t>:  After each run, Zero gas and Mid cal gas; if not meet limits (&lt;3% of span), run is invalid and must be repeated.  Limits:  Zero Drift, &lt;3% of span value; Calibration Drift, &lt;3% of span value.      [Sometimes test reports use the term System bias; if the test included a Zero and a Mid check before and after each run, then okay to apply Yes., even if called something else.]</t>
    </r>
  </si>
  <si>
    <r>
      <t xml:space="preserve">Different test methods have different requirements.  </t>
    </r>
    <r>
      <rPr>
        <b/>
        <u/>
        <sz val="11"/>
        <rFont val="Arial"/>
        <family val="2"/>
      </rPr>
      <t>M7E and M10</t>
    </r>
    <r>
      <rPr>
        <sz val="11"/>
        <rFont val="Arial"/>
        <family val="2"/>
      </rPr>
      <t xml:space="preserve">:  2-pt system bias, Initial and after each run; Upscale cal gas and Low cal gas. Limits:  &lt;5% of calibration span.  </t>
    </r>
    <r>
      <rPr>
        <b/>
        <u/>
        <sz val="11"/>
        <rFont val="Arial"/>
        <family val="2"/>
      </rPr>
      <t>M25A</t>
    </r>
    <r>
      <rPr>
        <sz val="11"/>
        <rFont val="Arial"/>
        <family val="2"/>
      </rPr>
      <t>:  does not have a requirement for System Bias Tests; skip this question, leave blank.   [If the facility did a System Bias Test (describe based on M7E), then you may apply Yes.]</t>
    </r>
  </si>
  <si>
    <r>
      <t xml:space="preserve">Converter efficiency tests are required only for NOx.  </t>
    </r>
    <r>
      <rPr>
        <b/>
        <u/>
        <sz val="11"/>
        <rFont val="Arial"/>
        <family val="2"/>
      </rPr>
      <t>M7E</t>
    </r>
    <r>
      <rPr>
        <sz val="11"/>
        <rFont val="Arial"/>
        <family val="2"/>
      </rPr>
      <t xml:space="preserve">:  before or after each field test, conduct NO2 to NO conversion efficiency test.  Limits:  NO2 to NO conversion &gt;90%.  (Also Alternative procedures, 40 CFR 86.123-78 or Tedlar bag procedure.)  </t>
    </r>
    <r>
      <rPr>
        <b/>
        <u/>
        <sz val="11"/>
        <rFont val="Arial"/>
        <family val="2"/>
      </rPr>
      <t>M10</t>
    </r>
    <r>
      <rPr>
        <sz val="11"/>
        <rFont val="Arial"/>
        <family val="2"/>
      </rPr>
      <t xml:space="preserve">: Skip this question, leave blank.  </t>
    </r>
    <r>
      <rPr>
        <b/>
        <u/>
        <sz val="11"/>
        <rFont val="Arial"/>
        <family val="2"/>
      </rPr>
      <t>M25A</t>
    </r>
    <r>
      <rPr>
        <sz val="11"/>
        <rFont val="Arial"/>
        <family val="2"/>
      </rPr>
      <t>: Skip this question, leave blank.</t>
    </r>
  </si>
  <si>
    <r>
      <t xml:space="preserve">Different test methods have different requirements.  </t>
    </r>
    <r>
      <rPr>
        <b/>
        <u/>
        <sz val="11"/>
        <rFont val="Arial"/>
        <family val="2"/>
      </rPr>
      <t>M7E and M10</t>
    </r>
    <r>
      <rPr>
        <sz val="11"/>
        <rFont val="Arial"/>
        <family val="2"/>
      </rPr>
      <t xml:space="preserve">:  conduct 12-pt or 3-pt traverse tests, calc individual pt NOx conc and mean NOx conc, det "not stratified", "minimal stratified", or "stratified".  If sampled at 12 pts, then not need a stratification analysis, can leave blank.    </t>
    </r>
    <r>
      <rPr>
        <b/>
        <u/>
        <sz val="11"/>
        <rFont val="Arial"/>
        <family val="2"/>
      </rPr>
      <t>M25A</t>
    </r>
    <r>
      <rPr>
        <sz val="11"/>
        <rFont val="Arial"/>
        <family val="2"/>
      </rPr>
      <t>:  stratification checks are not required; it automatically allows placement of the probe in the center of the stack; skip this question, leave blank.  [If the facility actually conducted Stratification Check, you may apply Yes.]</t>
    </r>
  </si>
  <si>
    <t>TX3B1320_C1_2011-05-27__Part_V_SRU-C_Zip.pdf</t>
  </si>
  <si>
    <t>See pages 10-11 of the PDF.</t>
  </si>
  <si>
    <t>SRU 30 Thermal Oxidizer</t>
  </si>
  <si>
    <t>LA3C0650_C1_2011-05-27__Part_V_SRU_30_Test__CD.pdf</t>
  </si>
  <si>
    <t>N. Ubaka-Blackmoore,  RTI</t>
  </si>
  <si>
    <t>Shell Puget Sound Refining Company - Anacortes, WA (WA5A1410)</t>
  </si>
  <si>
    <t>Emission Technologies, Inc.</t>
  </si>
  <si>
    <t>SRU 4 Thermal Oxidizer</t>
  </si>
  <si>
    <t>WA5A1410_C4_2012-10-13__Process_Data__ERT_Attachment.xlsx and WA5A1410_CD_11-2084 M-25A THC. V2 wp.pdf</t>
  </si>
  <si>
    <t>See page 11 of the PDF.</t>
  </si>
  <si>
    <t>See p. 27</t>
  </si>
  <si>
    <t>Sulfur Recovery Unit Tail Gas Treatment Units 1 (SRU2&amp;3) &amp; 2 (SRU4)</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</si>
</sst>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Calibri"/>
      <family val="2"/>
      <scheme val="minor"/>
    </font>
    <font>
      <sz val="10"/>
      <name val="Arial"/>
      <family val="2"/>
    </font>
    <font>
      <sz val="10"/>
      <color theme="6" tint="-0.249977111117893"/>
      <name val="Arial"/>
      <family val="2"/>
    </font>
    <font>
      <sz val="11"/>
      <name val="Arial"/>
      <family val="2"/>
    </font>
    <font>
      <sz val="10"/>
      <color rgb="FF0000FF"/>
      <name val="Arial"/>
      <family val="2"/>
    </font>
    <font>
      <b/>
      <sz val="18"/>
      <color theme="1"/>
      <name val="Calibri"/>
      <family val="2"/>
      <scheme val="minor"/>
    </font>
    <font>
      <sz val="16"/>
      <color rgb="FFC00000"/>
      <name val="Calibri"/>
      <family val="2"/>
      <scheme val="minor"/>
    </font>
    <font>
      <b/>
      <sz val="14"/>
      <color theme="1"/>
      <name val="Calibri"/>
      <family val="2"/>
      <scheme val="minor"/>
    </font>
    <font>
      <sz val="14"/>
      <color theme="1"/>
      <name val="Calibri"/>
      <family val="2"/>
      <scheme val="minor"/>
    </font>
    <font>
      <sz val="11"/>
      <color theme="1"/>
      <name val="Arial"/>
      <family val="2"/>
    </font>
    <font>
      <sz val="11"/>
      <color theme="1"/>
      <name val="Calibri"/>
      <family val="2"/>
    </font>
    <font>
      <sz val="11"/>
      <color rgb="FF000000"/>
      <name val="Arial"/>
      <family val="2"/>
    </font>
    <font>
      <sz val="10"/>
      <color rgb="FFFF0000"/>
      <name val="Arial"/>
      <family val="2"/>
    </font>
    <font>
      <sz val="11"/>
      <color rgb="FFFF0000"/>
      <name val="Arial"/>
      <family val="2"/>
    </font>
    <font>
      <b/>
      <u val="double"/>
      <sz val="12"/>
      <color theme="1"/>
      <name val="Calibri"/>
      <family val="2"/>
      <scheme val="minor"/>
    </font>
    <font>
      <b/>
      <sz val="8"/>
      <color indexed="81"/>
      <name val="Tahoma"/>
      <family val="2"/>
    </font>
    <font>
      <sz val="8"/>
      <color indexed="81"/>
      <name val="Tahoma"/>
      <family val="2"/>
    </font>
    <font>
      <sz val="10"/>
      <color indexed="81"/>
      <name val="Arial"/>
      <family val="2"/>
    </font>
    <font>
      <b/>
      <sz val="10"/>
      <color indexed="81"/>
      <name val="Tahoma"/>
      <family val="2"/>
    </font>
    <font>
      <sz val="10"/>
      <color indexed="81"/>
      <name val="Tahoma"/>
      <family val="2"/>
    </font>
    <font>
      <sz val="10"/>
      <color rgb="FF0070C0"/>
      <name val="Arial"/>
      <family val="2"/>
    </font>
    <font>
      <b/>
      <u/>
      <sz val="11"/>
      <name val="Arial"/>
      <family val="2"/>
    </font>
    <font>
      <sz val="10"/>
      <name val="Arial"/>
      <family val="2"/>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s>
  <borders count="9">
    <border>
      <left/>
      <right/>
      <top/>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style="thin">
        <color theme="6" tint="-0.499984740745262"/>
      </right>
      <top style="thin">
        <color theme="6" tint="-0.499984740745262"/>
      </top>
      <bottom style="thin">
        <color rgb="FF0000FF"/>
      </bottom>
      <diagonal/>
    </border>
    <border>
      <left style="thin">
        <color theme="6" tint="-0.499984740745262"/>
      </left>
      <right/>
      <top style="thin">
        <color theme="6" tint="-0.499984740745262"/>
      </top>
      <bottom style="thin">
        <color rgb="FF0000FF"/>
      </bottom>
      <diagonal/>
    </border>
    <border>
      <left/>
      <right/>
      <top style="thin">
        <color theme="6" tint="-0.499984740745262"/>
      </top>
      <bottom style="thin">
        <color rgb="FF0000FF"/>
      </bottom>
      <diagonal/>
    </border>
    <border>
      <left style="thin">
        <color rgb="FF0000FF"/>
      </left>
      <right style="thin">
        <color rgb="FF0000FF"/>
      </right>
      <top style="thin">
        <color rgb="FF0000FF"/>
      </top>
      <bottom style="thin">
        <color rgb="FF0000FF"/>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s>
  <cellStyleXfs count="4">
    <xf numFmtId="0" fontId="0" fillId="0" borderId="0"/>
    <xf numFmtId="0" fontId="2" fillId="0" borderId="0">
      <alignment wrapText="1"/>
    </xf>
    <xf numFmtId="0" fontId="2" fillId="0" borderId="0">
      <alignment wrapText="1"/>
    </xf>
    <xf numFmtId="0" fontId="23" fillId="0" borderId="0">
      <alignment wrapText="1"/>
    </xf>
  </cellStyleXfs>
  <cellXfs count="202">
    <xf numFmtId="0" fontId="0" fillId="0" borderId="0" xfId="0"/>
    <xf numFmtId="0" fontId="3" fillId="2" borderId="1" xfId="1" applyFont="1" applyFill="1" applyBorder="1" applyAlignment="1" applyProtection="1">
      <alignment vertical="center"/>
    </xf>
    <xf numFmtId="0" fontId="2" fillId="0" borderId="0" xfId="1" applyBorder="1" applyAlignment="1" applyProtection="1">
      <alignment horizontal="center" vertical="center"/>
    </xf>
    <xf numFmtId="0" fontId="2" fillId="0" borderId="0" xfId="1" applyFill="1" applyBorder="1" applyAlignment="1" applyProtection="1">
      <alignment horizontal="center" vertical="center"/>
    </xf>
    <xf numFmtId="0" fontId="2" fillId="0" borderId="0" xfId="1" applyFill="1" applyBorder="1" applyAlignment="1" applyProtection="1">
      <alignment vertical="center"/>
    </xf>
    <xf numFmtId="0" fontId="2" fillId="0" borderId="0" xfId="1" applyBorder="1" applyAlignment="1" applyProtection="1">
      <alignment vertical="center"/>
    </xf>
    <xf numFmtId="0" fontId="4" fillId="0" borderId="0" xfId="1" applyFont="1" applyBorder="1" applyAlignment="1" applyProtection="1">
      <alignment vertical="top" wrapText="1"/>
    </xf>
    <xf numFmtId="0" fontId="2" fillId="0" borderId="0" xfId="1" applyFont="1" applyFill="1" applyBorder="1" applyAlignment="1" applyProtection="1">
      <alignment vertical="center"/>
    </xf>
    <xf numFmtId="0" fontId="2" fillId="2" borderId="2" xfId="1" applyFont="1" applyFill="1" applyBorder="1" applyAlignment="1" applyProtection="1">
      <alignment vertical="center"/>
    </xf>
    <xf numFmtId="0" fontId="5" fillId="3" borderId="5" xfId="1" applyFont="1" applyFill="1" applyBorder="1" applyAlignment="1" applyProtection="1">
      <alignment vertical="center"/>
    </xf>
    <xf numFmtId="0" fontId="7" fillId="4" borderId="0" xfId="1" applyFont="1" applyFill="1" applyBorder="1" applyAlignment="1" applyProtection="1">
      <alignment horizontal="center" vertical="center"/>
    </xf>
    <xf numFmtId="0" fontId="6"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2" fillId="0" borderId="0" xfId="1" quotePrefix="1" applyBorder="1" applyAlignment="1" applyProtection="1">
      <alignment horizontal="center" vertical="center"/>
    </xf>
    <xf numFmtId="0" fontId="8" fillId="0" borderId="6" xfId="1" applyFont="1" applyBorder="1" applyAlignment="1" applyProtection="1">
      <alignment horizontal="center" vertical="center"/>
    </xf>
    <xf numFmtId="0" fontId="8" fillId="0" borderId="6" xfId="1" applyFont="1" applyBorder="1" applyAlignment="1" applyProtection="1">
      <alignment horizontal="center" vertical="center" textRotation="56"/>
    </xf>
    <xf numFmtId="0" fontId="9" fillId="0" borderId="6" xfId="1" applyFont="1" applyBorder="1" applyAlignment="1" applyProtection="1">
      <alignment horizontal="center" vertical="center" textRotation="60"/>
    </xf>
    <xf numFmtId="0" fontId="9" fillId="0" borderId="6" xfId="1" applyFont="1" applyFill="1" applyBorder="1" applyAlignment="1" applyProtection="1">
      <alignment horizontal="center" vertical="center" textRotation="59"/>
    </xf>
    <xf numFmtId="0" fontId="9" fillId="0" borderId="6" xfId="1" applyFont="1" applyFill="1" applyBorder="1" applyAlignment="1" applyProtection="1">
      <alignment horizontal="center" vertical="center" textRotation="58"/>
    </xf>
    <xf numFmtId="0" fontId="8" fillId="0" borderId="6" xfId="1" applyFont="1" applyBorder="1" applyAlignment="1" applyProtection="1">
      <alignment horizontal="center" vertical="center" textRotation="57"/>
    </xf>
    <xf numFmtId="0" fontId="2" fillId="0" borderId="6" xfId="1" applyFill="1" applyBorder="1" applyAlignment="1" applyProtection="1">
      <alignment horizontal="center" vertical="center" textRotation="57"/>
    </xf>
    <xf numFmtId="0" fontId="8" fillId="0" borderId="6" xfId="1" applyFont="1" applyFill="1" applyBorder="1" applyAlignment="1" applyProtection="1">
      <alignment horizontal="center" vertical="center"/>
    </xf>
    <xf numFmtId="0" fontId="8" fillId="0" borderId="6" xfId="1" applyFont="1" applyBorder="1" applyAlignment="1" applyProtection="1">
      <alignment horizontal="center" vertical="center"/>
    </xf>
    <xf numFmtId="0" fontId="2" fillId="0" borderId="6" xfId="1" applyFill="1" applyBorder="1" applyAlignment="1" applyProtection="1">
      <alignment vertical="center"/>
    </xf>
    <xf numFmtId="0" fontId="10" fillId="0" borderId="6" xfId="1" applyFont="1" applyFill="1" applyBorder="1" applyAlignment="1" applyProtection="1">
      <alignment vertical="center" wrapText="1"/>
    </xf>
    <xf numFmtId="0" fontId="2" fillId="0" borderId="6" xfId="1" applyFont="1" applyBorder="1" applyAlignment="1" applyProtection="1">
      <alignment horizontal="center" vertical="center" wrapText="1"/>
      <protection locked="0"/>
    </xf>
    <xf numFmtId="0" fontId="2" fillId="0" borderId="6" xfId="1" applyBorder="1" applyAlignment="1" applyProtection="1">
      <alignment horizontal="center" vertical="center"/>
    </xf>
    <xf numFmtId="0" fontId="2" fillId="5" borderId="6" xfId="1" applyFill="1" applyBorder="1" applyAlignment="1" applyProtection="1">
      <alignment horizontal="center" vertical="center"/>
    </xf>
    <xf numFmtId="0" fontId="2" fillId="0" borderId="6" xfId="1" applyFill="1" applyBorder="1" applyAlignment="1" applyProtection="1">
      <alignment horizontal="center" vertical="center"/>
    </xf>
    <xf numFmtId="0" fontId="2" fillId="0" borderId="6" xfId="1" applyBorder="1" applyAlignment="1" applyProtection="1">
      <alignment horizontal="center" vertical="center" wrapText="1"/>
      <protection locked="0"/>
    </xf>
    <xf numFmtId="0" fontId="2" fillId="0" borderId="6" xfId="1" applyFill="1" applyBorder="1" applyAlignment="1" applyProtection="1">
      <alignment horizontal="center" vertical="center"/>
      <protection locked="0"/>
    </xf>
    <xf numFmtId="0" fontId="2" fillId="5" borderId="6" xfId="1" applyFill="1" applyBorder="1" applyAlignment="1" applyProtection="1">
      <alignment horizontal="center" vertical="center"/>
      <protection locked="0"/>
    </xf>
    <xf numFmtId="0" fontId="2" fillId="0" borderId="6" xfId="1" applyFont="1" applyFill="1" applyBorder="1" applyAlignment="1" applyProtection="1">
      <alignment vertical="center" wrapText="1"/>
      <protection locked="0"/>
    </xf>
    <xf numFmtId="0" fontId="2" fillId="0" borderId="0" xfId="1" quotePrefix="1" applyFont="1" applyBorder="1" applyAlignment="1" applyProtection="1">
      <alignment vertical="center" wrapText="1"/>
    </xf>
    <xf numFmtId="0" fontId="2" fillId="5" borderId="6" xfId="1" applyFill="1" applyBorder="1" applyAlignment="1" applyProtection="1">
      <alignment vertical="center"/>
    </xf>
    <xf numFmtId="0" fontId="2" fillId="0" borderId="0" xfId="1" applyBorder="1" applyAlignment="1" applyProtection="1">
      <alignment vertical="center" wrapText="1"/>
    </xf>
    <xf numFmtId="0" fontId="4" fillId="0" borderId="6" xfId="1" applyFont="1" applyBorder="1" applyAlignment="1" applyProtection="1">
      <alignment vertical="center" wrapText="1"/>
    </xf>
    <xf numFmtId="0" fontId="4" fillId="0" borderId="6" xfId="1" applyFont="1" applyBorder="1" applyAlignment="1" applyProtection="1">
      <alignment horizontal="center" vertical="center" wrapText="1"/>
      <protection locked="0"/>
    </xf>
    <xf numFmtId="0" fontId="4" fillId="0" borderId="6" xfId="1" applyFont="1" applyBorder="1" applyAlignment="1" applyProtection="1">
      <alignment horizontal="center" vertical="center"/>
    </xf>
    <xf numFmtId="0" fontId="4" fillId="5" borderId="6"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10" fillId="0" borderId="6" xfId="1" applyFont="1" applyBorder="1" applyAlignment="1" applyProtection="1">
      <alignment vertical="center" wrapText="1"/>
    </xf>
    <xf numFmtId="0" fontId="4" fillId="0" borderId="6" xfId="1" applyFont="1" applyFill="1" applyBorder="1" applyAlignment="1" applyProtection="1">
      <alignment horizontal="center" vertical="center"/>
      <protection locked="0"/>
    </xf>
    <xf numFmtId="0" fontId="4" fillId="5" borderId="6" xfId="1" applyFont="1" applyFill="1" applyBorder="1" applyAlignment="1" applyProtection="1">
      <alignment horizontal="center" vertical="center"/>
      <protection locked="0"/>
    </xf>
    <xf numFmtId="0" fontId="4" fillId="0" borderId="6" xfId="1" applyFont="1" applyBorder="1" applyAlignment="1" applyProtection="1">
      <alignment horizontal="center" vertical="center"/>
      <protection locked="0"/>
    </xf>
    <xf numFmtId="0" fontId="4" fillId="5" borderId="6" xfId="1" applyFont="1" applyFill="1" applyBorder="1" applyAlignment="1" applyProtection="1">
      <alignment vertical="center" wrapText="1"/>
    </xf>
    <xf numFmtId="0" fontId="4" fillId="5" borderId="6" xfId="1" applyFont="1" applyFill="1" applyBorder="1" applyAlignment="1" applyProtection="1">
      <alignment horizontal="center" vertical="center" wrapText="1"/>
    </xf>
    <xf numFmtId="0" fontId="4" fillId="0" borderId="6" xfId="1" quotePrefix="1" applyFont="1" applyFill="1" applyBorder="1" applyAlignment="1" applyProtection="1">
      <alignment horizontal="center" vertical="center"/>
      <protection locked="0"/>
    </xf>
    <xf numFmtId="0" fontId="4" fillId="5" borderId="6" xfId="1" applyFont="1" applyFill="1" applyBorder="1" applyAlignment="1" applyProtection="1">
      <alignment vertical="center"/>
    </xf>
    <xf numFmtId="0" fontId="13" fillId="0" borderId="6" xfId="1" applyFont="1" applyFill="1" applyBorder="1" applyAlignment="1" applyProtection="1">
      <alignment vertical="center" wrapText="1"/>
      <protection locked="0"/>
    </xf>
    <xf numFmtId="0" fontId="2" fillId="0" borderId="0" xfId="1" applyFont="1" applyBorder="1" applyAlignment="1" applyProtection="1">
      <alignment vertical="center"/>
    </xf>
    <xf numFmtId="0" fontId="2" fillId="5" borderId="6" xfId="1" applyFont="1" applyFill="1" applyBorder="1" applyAlignment="1" applyProtection="1">
      <alignment horizontal="center" vertical="center"/>
    </xf>
    <xf numFmtId="0" fontId="1" fillId="5" borderId="6" xfId="1" applyFont="1" applyFill="1" applyBorder="1" applyAlignment="1" applyProtection="1">
      <alignment horizontal="center" vertical="center"/>
    </xf>
    <xf numFmtId="0" fontId="4" fillId="0" borderId="6" xfId="1" applyFont="1" applyBorder="1" applyAlignment="1" applyProtection="1">
      <alignment vertical="center"/>
    </xf>
    <xf numFmtId="0" fontId="4" fillId="0" borderId="6" xfId="1" applyFont="1" applyBorder="1" applyAlignment="1" applyProtection="1">
      <alignment horizontal="center" vertical="center" wrapText="1"/>
    </xf>
    <xf numFmtId="0" fontId="4" fillId="0" borderId="6" xfId="1" applyFont="1" applyFill="1" applyBorder="1" applyAlignment="1" applyProtection="1">
      <alignment vertical="center" wrapText="1"/>
    </xf>
    <xf numFmtId="0" fontId="4" fillId="0" borderId="6" xfId="1" applyFont="1" applyFill="1" applyBorder="1" applyAlignment="1" applyProtection="1">
      <alignment vertical="center"/>
    </xf>
    <xf numFmtId="0" fontId="14" fillId="0" borderId="6" xfId="1" applyFont="1" applyFill="1" applyBorder="1" applyAlignment="1" applyProtection="1">
      <alignment vertical="center" wrapText="1"/>
    </xf>
    <xf numFmtId="0" fontId="2" fillId="0" borderId="0" xfId="1" quotePrefix="1" applyAlignment="1" applyProtection="1"/>
    <xf numFmtId="0" fontId="2" fillId="0" borderId="0" xfId="1" applyBorder="1" applyAlignment="1" applyProtection="1">
      <alignment horizontal="center" vertical="center" wrapText="1"/>
    </xf>
    <xf numFmtId="0" fontId="2" fillId="0" borderId="0" xfId="1" applyAlignment="1" applyProtection="1"/>
    <xf numFmtId="0" fontId="15" fillId="0" borderId="0" xfId="1" applyFont="1" applyAlignment="1" applyProtection="1">
      <alignment horizontal="right"/>
    </xf>
    <xf numFmtId="0" fontId="15" fillId="0" borderId="0" xfId="1" applyFont="1" applyAlignment="1" applyProtection="1">
      <alignment horizontal="right" textRotation="68"/>
    </xf>
    <xf numFmtId="0" fontId="2" fillId="0" borderId="0" xfId="1" applyFill="1" applyBorder="1" applyAlignment="1" applyProtection="1">
      <alignment horizontal="center" vertical="center" textRotation="60"/>
    </xf>
    <xf numFmtId="0" fontId="15" fillId="0" borderId="0" xfId="1" applyFont="1" applyAlignment="1" applyProtection="1">
      <alignment horizontal="right" textRotation="60"/>
    </xf>
    <xf numFmtId="0" fontId="2" fillId="0" borderId="0" xfId="1" applyBorder="1" applyAlignment="1" applyProtection="1">
      <alignment horizontal="right" vertical="center"/>
    </xf>
    <xf numFmtId="0" fontId="2" fillId="0" borderId="0" xfId="1" applyFont="1" applyBorder="1" applyAlignment="1" applyProtection="1">
      <alignment horizontal="right" vertical="center"/>
    </xf>
    <xf numFmtId="0" fontId="2" fillId="0" borderId="0" xfId="1" applyBorder="1" applyAlignment="1" applyProtection="1">
      <alignment horizontal="right" vertical="center" indent="1"/>
    </xf>
    <xf numFmtId="0" fontId="2" fillId="0" borderId="0" xfId="1" applyBorder="1" applyAlignment="1" applyProtection="1">
      <alignment horizontal="left" vertical="center"/>
    </xf>
    <xf numFmtId="0" fontId="2" fillId="0" borderId="0" xfId="1" applyBorder="1" applyAlignment="1" applyProtection="1">
      <alignment horizontal="right" vertical="center" textRotation="57"/>
    </xf>
    <xf numFmtId="0" fontId="2" fillId="0" borderId="0" xfId="1" applyBorder="1" applyAlignment="1" applyProtection="1">
      <alignment horizontal="left" vertical="center" textRotation="57"/>
    </xf>
    <xf numFmtId="0" fontId="2" fillId="0" borderId="0" xfId="1" applyBorder="1" applyAlignment="1" applyProtection="1">
      <alignment horizontal="center" vertical="center" textRotation="59"/>
    </xf>
    <xf numFmtId="0" fontId="2" fillId="0" borderId="0" xfId="1" applyFill="1" applyBorder="1" applyAlignment="1" applyProtection="1">
      <alignment horizontal="center" vertical="center" textRotation="59"/>
    </xf>
    <xf numFmtId="0" fontId="2" fillId="0" borderId="0" xfId="1" quotePrefix="1" applyFont="1" applyBorder="1" applyAlignment="1" applyProtection="1">
      <alignment horizontal="center" vertical="center"/>
    </xf>
    <xf numFmtId="0" fontId="2" fillId="0" borderId="0" xfId="1" quotePrefix="1" applyBorder="1" applyAlignment="1" applyProtection="1">
      <alignment vertical="center"/>
    </xf>
    <xf numFmtId="0" fontId="21" fillId="0" borderId="6" xfId="1" applyFont="1" applyFill="1" applyBorder="1" applyAlignment="1" applyProtection="1">
      <alignment vertical="center" wrapText="1"/>
      <protection locked="0"/>
    </xf>
    <xf numFmtId="0" fontId="4" fillId="0" borderId="0" xfId="1" applyFont="1" applyFill="1" applyBorder="1" applyAlignment="1" applyProtection="1">
      <alignment vertical="top" wrapText="1"/>
    </xf>
    <xf numFmtId="0" fontId="12" fillId="0" borderId="0" xfId="1" applyFont="1" applyFill="1" applyBorder="1" applyAlignment="1" applyProtection="1">
      <alignment vertical="center" wrapText="1"/>
    </xf>
    <xf numFmtId="0" fontId="12" fillId="0" borderId="8" xfId="1" applyFont="1" applyFill="1" applyBorder="1" applyAlignment="1" applyProtection="1">
      <alignment vertical="center" wrapText="1"/>
    </xf>
    <xf numFmtId="0" fontId="4" fillId="0" borderId="6" xfId="1" applyFont="1" applyFill="1" applyBorder="1" applyAlignment="1" applyProtection="1">
      <alignment horizontal="center" vertical="center" wrapText="1"/>
      <protection locked="0"/>
    </xf>
    <xf numFmtId="0" fontId="8" fillId="0" borderId="6" xfId="1" applyFont="1" applyBorder="1" applyAlignment="1" applyProtection="1">
      <alignment horizontal="center" vertical="center"/>
    </xf>
    <xf numFmtId="0" fontId="15" fillId="0" borderId="0" xfId="1" applyFont="1" applyAlignment="1" applyProtection="1">
      <alignment horizontal="right"/>
    </xf>
    <xf numFmtId="0" fontId="6"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13" fillId="0" borderId="6" xfId="2" applyFont="1" applyFill="1" applyBorder="1" applyAlignment="1" applyProtection="1">
      <alignment vertical="center" wrapText="1"/>
      <protection locked="0"/>
    </xf>
    <xf numFmtId="0" fontId="3" fillId="2" borderId="1" xfId="2" applyFont="1" applyFill="1" applyBorder="1" applyAlignment="1" applyProtection="1">
      <alignment vertical="center"/>
    </xf>
    <xf numFmtId="0" fontId="2" fillId="0" borderId="0" xfId="2" applyBorder="1" applyAlignment="1" applyProtection="1">
      <alignment horizontal="center" vertical="center"/>
    </xf>
    <xf numFmtId="0" fontId="2" fillId="0" borderId="0" xfId="2" applyFill="1" applyBorder="1" applyAlignment="1" applyProtection="1">
      <alignment horizontal="center" vertical="center"/>
    </xf>
    <xf numFmtId="0" fontId="2" fillId="0" borderId="0" xfId="2" applyFill="1" applyBorder="1" applyAlignment="1" applyProtection="1">
      <alignment vertical="center"/>
    </xf>
    <xf numFmtId="0" fontId="2" fillId="0" borderId="0" xfId="2" applyBorder="1" applyAlignment="1" applyProtection="1">
      <alignment vertical="center"/>
    </xf>
    <xf numFmtId="0" fontId="4" fillId="0" borderId="0" xfId="2" applyFont="1" applyBorder="1" applyAlignment="1" applyProtection="1">
      <alignment vertical="top" wrapText="1"/>
    </xf>
    <xf numFmtId="0" fontId="2" fillId="2" borderId="2" xfId="2" applyFont="1" applyFill="1" applyBorder="1" applyAlignment="1" applyProtection="1">
      <alignment vertical="center"/>
    </xf>
    <xf numFmtId="0" fontId="2" fillId="0" borderId="0" xfId="2" applyFont="1" applyFill="1" applyBorder="1" applyAlignment="1" applyProtection="1">
      <alignment vertical="center"/>
    </xf>
    <xf numFmtId="0" fontId="5" fillId="3" borderId="5" xfId="2" applyFont="1" applyFill="1" applyBorder="1" applyAlignment="1" applyProtection="1">
      <alignment vertical="center"/>
    </xf>
    <xf numFmtId="0" fontId="7" fillId="4" borderId="0" xfId="2" applyFont="1" applyFill="1" applyBorder="1" applyAlignment="1" applyProtection="1">
      <alignment horizontal="center" vertical="center"/>
    </xf>
    <xf numFmtId="0" fontId="6" fillId="4" borderId="0" xfId="2" applyFont="1" applyFill="1" applyBorder="1" applyAlignment="1" applyProtection="1">
      <alignment horizontal="right" vertical="center"/>
    </xf>
    <xf numFmtId="0" fontId="2" fillId="4" borderId="0" xfId="2" applyFill="1" applyAlignment="1" applyProtection="1">
      <alignment horizontal="right" vertical="center"/>
    </xf>
    <xf numFmtId="0" fontId="2" fillId="0" borderId="0" xfId="2" quotePrefix="1" applyBorder="1" applyAlignment="1" applyProtection="1">
      <alignment horizontal="center" vertical="center"/>
    </xf>
    <xf numFmtId="0" fontId="8" fillId="0" borderId="6" xfId="2" applyFont="1" applyBorder="1" applyAlignment="1" applyProtection="1">
      <alignment horizontal="center" vertical="center"/>
    </xf>
    <xf numFmtId="0" fontId="8" fillId="0" borderId="6" xfId="2" applyFont="1" applyBorder="1" applyAlignment="1" applyProtection="1">
      <alignment horizontal="center" vertical="center" textRotation="56"/>
    </xf>
    <xf numFmtId="0" fontId="9" fillId="0" borderId="6" xfId="2" applyFont="1" applyBorder="1" applyAlignment="1" applyProtection="1">
      <alignment horizontal="center" vertical="center" textRotation="60"/>
    </xf>
    <xf numFmtId="0" fontId="9" fillId="0" borderId="6" xfId="2" applyFont="1" applyFill="1" applyBorder="1" applyAlignment="1" applyProtection="1">
      <alignment horizontal="center" vertical="center" textRotation="59"/>
    </xf>
    <xf numFmtId="0" fontId="9" fillId="0" borderId="6" xfId="2" applyFont="1" applyFill="1" applyBorder="1" applyAlignment="1" applyProtection="1">
      <alignment horizontal="center" vertical="center" textRotation="58"/>
    </xf>
    <xf numFmtId="0" fontId="8" fillId="0" borderId="6" xfId="2" applyFont="1" applyBorder="1" applyAlignment="1" applyProtection="1">
      <alignment horizontal="center" vertical="center" textRotation="57"/>
    </xf>
    <xf numFmtId="0" fontId="2" fillId="0" borderId="6" xfId="2" applyFill="1" applyBorder="1" applyAlignment="1" applyProtection="1">
      <alignment horizontal="center" vertical="center" textRotation="57"/>
    </xf>
    <xf numFmtId="0" fontId="8" fillId="0" borderId="6" xfId="2" applyFont="1" applyFill="1" applyBorder="1" applyAlignment="1" applyProtection="1">
      <alignment horizontal="center" vertical="center"/>
    </xf>
    <xf numFmtId="0" fontId="2" fillId="0" borderId="6" xfId="2" applyFill="1" applyBorder="1" applyAlignment="1" applyProtection="1">
      <alignment vertical="center"/>
    </xf>
    <xf numFmtId="0" fontId="10" fillId="0" borderId="6" xfId="2" applyFont="1" applyFill="1" applyBorder="1" applyAlignment="1" applyProtection="1">
      <alignment vertical="center" wrapText="1"/>
    </xf>
    <xf numFmtId="0" fontId="2" fillId="0" borderId="6" xfId="2" applyFill="1" applyBorder="1" applyAlignment="1" applyProtection="1">
      <alignment horizontal="center" vertical="center" wrapText="1"/>
      <protection locked="0"/>
    </xf>
    <xf numFmtId="0" fontId="2" fillId="0" borderId="6" xfId="2" applyBorder="1" applyAlignment="1" applyProtection="1">
      <alignment horizontal="center" vertical="center"/>
    </xf>
    <xf numFmtId="0" fontId="2" fillId="5" borderId="6" xfId="2" applyFill="1" applyBorder="1" applyAlignment="1" applyProtection="1">
      <alignment horizontal="center" vertical="center"/>
    </xf>
    <xf numFmtId="0" fontId="2" fillId="0" borderId="6" xfId="2" applyFill="1" applyBorder="1" applyAlignment="1" applyProtection="1">
      <alignment horizontal="center" vertical="center"/>
    </xf>
    <xf numFmtId="0" fontId="2" fillId="0" borderId="6" xfId="2" applyBorder="1" applyAlignment="1" applyProtection="1">
      <alignment horizontal="center" vertical="center" wrapText="1"/>
      <protection locked="0"/>
    </xf>
    <xf numFmtId="0" fontId="2" fillId="0" borderId="6" xfId="2" applyFill="1" applyBorder="1" applyAlignment="1" applyProtection="1">
      <alignment horizontal="center" vertical="center"/>
      <protection locked="0"/>
    </xf>
    <xf numFmtId="0" fontId="2" fillId="5" borderId="6" xfId="2" applyFill="1" applyBorder="1" applyAlignment="1" applyProtection="1">
      <alignment horizontal="center" vertical="center"/>
      <protection locked="0"/>
    </xf>
    <xf numFmtId="0" fontId="2" fillId="0" borderId="6" xfId="2" applyFont="1" applyFill="1" applyBorder="1" applyAlignment="1" applyProtection="1">
      <alignment vertical="center" wrapText="1"/>
      <protection locked="0"/>
    </xf>
    <xf numFmtId="0" fontId="2" fillId="0" borderId="0" xfId="2" quotePrefix="1" applyFont="1" applyBorder="1" applyAlignment="1" applyProtection="1">
      <alignment vertical="center" wrapText="1"/>
    </xf>
    <xf numFmtId="0" fontId="4" fillId="0" borderId="6" xfId="2" applyFont="1" applyFill="1" applyBorder="1" applyAlignment="1" applyProtection="1">
      <alignment vertical="top" wrapText="1"/>
    </xf>
    <xf numFmtId="0" fontId="2" fillId="5" borderId="6" xfId="2" applyFill="1" applyBorder="1" applyAlignment="1" applyProtection="1">
      <alignment vertical="center"/>
    </xf>
    <xf numFmtId="0" fontId="2" fillId="0" borderId="0" xfId="2" applyBorder="1" applyAlignment="1" applyProtection="1">
      <alignment vertical="center" wrapText="1"/>
    </xf>
    <xf numFmtId="0" fontId="4" fillId="0" borderId="6" xfId="2" applyFont="1" applyBorder="1" applyAlignment="1" applyProtection="1">
      <alignment vertical="center" wrapText="1"/>
    </xf>
    <xf numFmtId="0" fontId="4" fillId="0" borderId="6"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xf>
    <xf numFmtId="0" fontId="4" fillId="5" borderId="6" xfId="2" applyFont="1" applyFill="1" applyBorder="1" applyAlignment="1" applyProtection="1">
      <alignment horizontal="center" vertical="center"/>
    </xf>
    <xf numFmtId="0" fontId="4" fillId="0" borderId="6" xfId="2" applyFont="1" applyFill="1" applyBorder="1" applyAlignment="1" applyProtection="1">
      <alignment horizontal="center" vertical="center"/>
    </xf>
    <xf numFmtId="0" fontId="10" fillId="0" borderId="6" xfId="2" applyFont="1" applyBorder="1" applyAlignment="1" applyProtection="1">
      <alignment vertical="center" wrapText="1"/>
    </xf>
    <xf numFmtId="0" fontId="4" fillId="0" borderId="6" xfId="2" applyFont="1" applyFill="1" applyBorder="1" applyAlignment="1" applyProtection="1">
      <alignment horizontal="center" vertical="center"/>
      <protection locked="0"/>
    </xf>
    <xf numFmtId="0" fontId="4" fillId="5" borderId="6" xfId="2" applyFont="1" applyFill="1" applyBorder="1" applyAlignment="1" applyProtection="1">
      <alignment horizontal="center" vertical="center"/>
      <protection locked="0"/>
    </xf>
    <xf numFmtId="0" fontId="4" fillId="0" borderId="6" xfId="2" applyFont="1" applyBorder="1" applyAlignment="1" applyProtection="1">
      <alignment vertical="top" wrapText="1"/>
    </xf>
    <xf numFmtId="0" fontId="4" fillId="0" borderId="6" xfId="2" applyFont="1" applyBorder="1" applyAlignment="1" applyProtection="1">
      <alignment horizontal="center" vertical="center"/>
      <protection locked="0"/>
    </xf>
    <xf numFmtId="0" fontId="4" fillId="5" borderId="6" xfId="2" applyFont="1" applyFill="1" applyBorder="1" applyAlignment="1" applyProtection="1">
      <alignment vertical="center" wrapText="1"/>
    </xf>
    <xf numFmtId="0" fontId="4" fillId="5" borderId="6" xfId="2" applyFont="1" applyFill="1" applyBorder="1" applyAlignment="1" applyProtection="1">
      <alignment horizontal="center" vertical="center" wrapText="1"/>
    </xf>
    <xf numFmtId="0" fontId="4" fillId="0" borderId="6" xfId="2" quotePrefix="1" applyFont="1" applyFill="1" applyBorder="1" applyAlignment="1" applyProtection="1">
      <alignment horizontal="center" vertical="center"/>
      <protection locked="0"/>
    </xf>
    <xf numFmtId="0" fontId="2" fillId="0" borderId="6" xfId="3" applyFont="1" applyFill="1" applyBorder="1" applyAlignment="1" applyProtection="1">
      <alignment vertical="center" wrapText="1"/>
      <protection locked="0"/>
    </xf>
    <xf numFmtId="0" fontId="4" fillId="5" borderId="6" xfId="2" applyFont="1" applyFill="1" applyBorder="1" applyAlignment="1" applyProtection="1">
      <alignment vertical="center"/>
    </xf>
    <xf numFmtId="0" fontId="2" fillId="0" borderId="0" xfId="2" applyFont="1" applyBorder="1" applyAlignment="1" applyProtection="1">
      <alignment vertical="center"/>
    </xf>
    <xf numFmtId="0" fontId="2" fillId="5" borderId="6" xfId="2" applyFont="1" applyFill="1" applyBorder="1" applyAlignment="1" applyProtection="1">
      <alignment horizontal="center" vertical="center"/>
    </xf>
    <xf numFmtId="0" fontId="1" fillId="5" borderId="6" xfId="2" applyFont="1" applyFill="1" applyBorder="1" applyAlignment="1" applyProtection="1">
      <alignment horizontal="center" vertical="center"/>
    </xf>
    <xf numFmtId="0" fontId="4" fillId="0" borderId="6" xfId="2" applyFont="1" applyBorder="1" applyAlignment="1" applyProtection="1">
      <alignment vertical="center"/>
    </xf>
    <xf numFmtId="0" fontId="4" fillId="0" borderId="6" xfId="2" applyFont="1" applyFill="1" applyBorder="1" applyAlignment="1" applyProtection="1">
      <alignment horizontal="center" vertical="center" wrapText="1"/>
      <protection locked="0"/>
    </xf>
    <xf numFmtId="0" fontId="4" fillId="0" borderId="6" xfId="2" applyFont="1" applyBorder="1" applyAlignment="1" applyProtection="1">
      <alignment horizontal="center" vertical="center" wrapText="1"/>
    </xf>
    <xf numFmtId="0" fontId="4" fillId="0" borderId="6" xfId="2" applyFont="1" applyFill="1" applyBorder="1" applyAlignment="1" applyProtection="1">
      <alignment vertical="center" wrapText="1"/>
    </xf>
    <xf numFmtId="0" fontId="4" fillId="0" borderId="6" xfId="2" applyFont="1" applyFill="1" applyBorder="1" applyAlignment="1" applyProtection="1">
      <alignment vertical="center"/>
    </xf>
    <xf numFmtId="0" fontId="14" fillId="0" borderId="6" xfId="2" applyFont="1" applyFill="1" applyBorder="1" applyAlignment="1" applyProtection="1">
      <alignment vertical="center" wrapText="1"/>
    </xf>
    <xf numFmtId="0" fontId="2" fillId="0" borderId="0" xfId="2" quotePrefix="1" applyAlignment="1" applyProtection="1"/>
    <xf numFmtId="0" fontId="2" fillId="0" borderId="0" xfId="2" applyBorder="1" applyAlignment="1" applyProtection="1">
      <alignment horizontal="center" vertical="center" wrapText="1"/>
    </xf>
    <xf numFmtId="0" fontId="2" fillId="0" borderId="0" xfId="2" applyAlignment="1" applyProtection="1"/>
    <xf numFmtId="0" fontId="15" fillId="0" borderId="0" xfId="2" applyFont="1" applyAlignment="1" applyProtection="1">
      <alignment horizontal="right"/>
    </xf>
    <xf numFmtId="0" fontId="15" fillId="0" borderId="0" xfId="2" applyFont="1" applyAlignment="1" applyProtection="1">
      <alignment horizontal="right" textRotation="68"/>
    </xf>
    <xf numFmtId="0" fontId="2" fillId="0" borderId="0" xfId="2" applyFill="1" applyBorder="1" applyAlignment="1" applyProtection="1">
      <alignment horizontal="center" vertical="center" textRotation="60"/>
    </xf>
    <xf numFmtId="0" fontId="15" fillId="0" borderId="0" xfId="2" applyFont="1" applyAlignment="1" applyProtection="1">
      <alignment horizontal="right" textRotation="60"/>
    </xf>
    <xf numFmtId="0" fontId="2" fillId="0" borderId="0" xfId="2" applyBorder="1" applyAlignment="1" applyProtection="1">
      <alignment horizontal="right" vertical="center"/>
    </xf>
    <xf numFmtId="0" fontId="2" fillId="0" borderId="0" xfId="2" applyFont="1" applyBorder="1" applyAlignment="1" applyProtection="1">
      <alignment horizontal="right" vertical="center"/>
    </xf>
    <xf numFmtId="0" fontId="2" fillId="0" borderId="0" xfId="2" applyBorder="1" applyAlignment="1" applyProtection="1">
      <alignment horizontal="right" vertical="center" indent="1"/>
    </xf>
    <xf numFmtId="0" fontId="2" fillId="0" borderId="0" xfId="2" applyBorder="1" applyAlignment="1" applyProtection="1">
      <alignment horizontal="left" vertical="center"/>
    </xf>
    <xf numFmtId="0" fontId="2" fillId="0" borderId="0" xfId="2" applyBorder="1" applyAlignment="1" applyProtection="1">
      <alignment horizontal="right" vertical="center" textRotation="57"/>
    </xf>
    <xf numFmtId="0" fontId="2" fillId="0" borderId="0" xfId="2" applyBorder="1" applyAlignment="1" applyProtection="1">
      <alignment horizontal="left" vertical="center" textRotation="57"/>
    </xf>
    <xf numFmtId="0" fontId="2" fillId="0" borderId="0" xfId="2" applyBorder="1" applyAlignment="1" applyProtection="1">
      <alignment horizontal="center" vertical="center" textRotation="59"/>
    </xf>
    <xf numFmtId="0" fontId="2" fillId="0" borderId="0" xfId="2" applyFill="1" applyBorder="1" applyAlignment="1" applyProtection="1">
      <alignment horizontal="center" vertical="center" textRotation="59"/>
    </xf>
    <xf numFmtId="0" fontId="2" fillId="0" borderId="0" xfId="2" quotePrefix="1" applyFont="1" applyBorder="1" applyAlignment="1" applyProtection="1">
      <alignment horizontal="center" vertical="center"/>
    </xf>
    <xf numFmtId="0" fontId="2" fillId="0" borderId="0" xfId="2" quotePrefix="1" applyBorder="1" applyAlignment="1" applyProtection="1">
      <alignment vertical="center"/>
    </xf>
    <xf numFmtId="0" fontId="6"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8" fillId="0" borderId="6" xfId="1" applyFont="1" applyBorder="1" applyAlignment="1" applyProtection="1">
      <alignment horizontal="center" vertical="center"/>
    </xf>
    <xf numFmtId="0" fontId="15" fillId="0" borderId="0" xfId="1" applyFont="1" applyAlignment="1" applyProtection="1">
      <alignment horizontal="right"/>
    </xf>
    <xf numFmtId="0" fontId="2" fillId="0" borderId="0" xfId="1" applyFont="1" applyFill="1" applyBorder="1" applyAlignment="1" applyProtection="1">
      <alignment vertical="center" wrapText="1"/>
    </xf>
    <xf numFmtId="0" fontId="2" fillId="0" borderId="0" xfId="1" applyFill="1" applyBorder="1" applyAlignment="1" applyProtection="1">
      <alignment vertical="center" wrapText="1"/>
    </xf>
    <xf numFmtId="0" fontId="4" fillId="0" borderId="0" xfId="2" applyFont="1" applyFill="1" applyBorder="1" applyAlignment="1" applyProtection="1">
      <alignment vertical="top" wrapText="1"/>
    </xf>
    <xf numFmtId="0" fontId="12" fillId="0" borderId="0" xfId="2" applyFont="1" applyFill="1" applyBorder="1" applyAlignment="1" applyProtection="1">
      <alignment vertical="center" wrapText="1"/>
    </xf>
    <xf numFmtId="0" fontId="6"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3" fillId="2" borderId="1" xfId="1" applyFont="1" applyFill="1" applyBorder="1" applyAlignment="1" applyProtection="1">
      <alignment horizontal="center" vertical="center"/>
      <protection locked="0"/>
    </xf>
    <xf numFmtId="0" fontId="3" fillId="2" borderId="1" xfId="1" applyFont="1" applyFill="1" applyBorder="1" applyAlignment="1" applyProtection="1">
      <alignment vertical="center"/>
      <protection locked="0"/>
    </xf>
    <xf numFmtId="0" fontId="2" fillId="2" borderId="3" xfId="1" applyFont="1" applyFill="1" applyBorder="1" applyAlignment="1" applyProtection="1">
      <alignment horizontal="center" vertical="center"/>
      <protection locked="0"/>
    </xf>
    <xf numFmtId="0" fontId="2" fillId="2" borderId="4" xfId="1" applyFill="1" applyBorder="1" applyAlignment="1" applyProtection="1">
      <alignment vertical="center"/>
      <protection locked="0"/>
    </xf>
    <xf numFmtId="0" fontId="2" fillId="2" borderId="2" xfId="1" applyFill="1" applyBorder="1" applyAlignment="1" applyProtection="1">
      <alignment vertical="center"/>
      <protection locked="0"/>
    </xf>
    <xf numFmtId="0" fontId="5" fillId="3" borderId="5" xfId="1" applyFont="1" applyFill="1" applyBorder="1" applyAlignment="1" applyProtection="1">
      <alignment horizontal="center" vertical="center"/>
      <protection locked="0"/>
    </xf>
    <xf numFmtId="0" fontId="5" fillId="3" borderId="5" xfId="1" applyFont="1" applyFill="1" applyBorder="1" applyAlignment="1" applyProtection="1">
      <alignment vertical="center"/>
      <protection locked="0"/>
    </xf>
    <xf numFmtId="0" fontId="8" fillId="0" borderId="6" xfId="1" applyFont="1" applyBorder="1" applyAlignment="1" applyProtection="1">
      <alignment horizontal="center" vertical="center"/>
    </xf>
    <xf numFmtId="0" fontId="8" fillId="0" borderId="7" xfId="1" applyFont="1" applyBorder="1" applyAlignment="1" applyProtection="1">
      <alignment horizontal="center" vertical="center"/>
    </xf>
    <xf numFmtId="0" fontId="15" fillId="0" borderId="0" xfId="1" applyFont="1" applyAlignment="1" applyProtection="1">
      <alignment horizontal="right"/>
    </xf>
    <xf numFmtId="0" fontId="15" fillId="0" borderId="0" xfId="1" applyFont="1" applyAlignment="1" applyProtection="1">
      <alignment horizontal="center" textRotation="60"/>
    </xf>
    <xf numFmtId="0" fontId="2" fillId="0" borderId="0" xfId="1" applyAlignment="1" applyProtection="1">
      <alignment horizontal="center" textRotation="60"/>
    </xf>
    <xf numFmtId="0" fontId="2" fillId="2" borderId="1" xfId="1" applyFont="1" applyFill="1" applyBorder="1" applyAlignment="1" applyProtection="1">
      <alignment horizontal="center" vertical="center"/>
      <protection locked="0"/>
    </xf>
    <xf numFmtId="0" fontId="2" fillId="2" borderId="1" xfId="1" applyFont="1" applyFill="1" applyBorder="1" applyAlignment="1" applyProtection="1">
      <alignment vertical="center"/>
      <protection locked="0"/>
    </xf>
    <xf numFmtId="0" fontId="8" fillId="0" borderId="6" xfId="2" applyFont="1" applyBorder="1" applyAlignment="1" applyProtection="1">
      <alignment horizontal="center" vertical="center"/>
    </xf>
    <xf numFmtId="0" fontId="8" fillId="0" borderId="7" xfId="2" applyFont="1" applyBorder="1" applyAlignment="1" applyProtection="1">
      <alignment horizontal="center" vertical="center"/>
    </xf>
    <xf numFmtId="0" fontId="15" fillId="0" borderId="0" xfId="2" applyFont="1" applyAlignment="1" applyProtection="1">
      <alignment horizontal="right"/>
    </xf>
    <xf numFmtId="0" fontId="15" fillId="0" borderId="0" xfId="2" applyFont="1" applyAlignment="1" applyProtection="1">
      <alignment horizontal="center" textRotation="60"/>
    </xf>
    <xf numFmtId="0" fontId="2" fillId="0" borderId="0" xfId="2" applyAlignment="1" applyProtection="1">
      <alignment horizontal="center" textRotation="60"/>
    </xf>
    <xf numFmtId="0" fontId="6" fillId="4" borderId="0" xfId="2" applyFont="1" applyFill="1" applyBorder="1" applyAlignment="1" applyProtection="1">
      <alignment horizontal="right" vertical="center"/>
    </xf>
    <xf numFmtId="0" fontId="2" fillId="4" borderId="0" xfId="2" applyFill="1" applyAlignment="1" applyProtection="1">
      <alignment horizontal="right" vertical="center"/>
    </xf>
    <xf numFmtId="0" fontId="3" fillId="2" borderId="1" xfId="2" applyFont="1" applyFill="1" applyBorder="1" applyAlignment="1" applyProtection="1">
      <alignment horizontal="center" vertical="center" wrapText="1"/>
      <protection locked="0"/>
    </xf>
    <xf numFmtId="0" fontId="3" fillId="2" borderId="1" xfId="2" applyFont="1" applyFill="1" applyBorder="1" applyAlignment="1" applyProtection="1">
      <alignment vertical="center"/>
      <protection locked="0"/>
    </xf>
    <xf numFmtId="0" fontId="3" fillId="2" borderId="1" xfId="2" applyFont="1" applyFill="1" applyBorder="1" applyAlignment="1" applyProtection="1">
      <alignment horizontal="center" vertical="center"/>
      <protection locked="0"/>
    </xf>
    <xf numFmtId="0" fontId="3" fillId="6" borderId="1" xfId="2" applyFont="1" applyFill="1" applyBorder="1" applyAlignment="1" applyProtection="1">
      <alignment horizontal="center" vertical="center"/>
      <protection locked="0"/>
    </xf>
    <xf numFmtId="0" fontId="3" fillId="6" borderId="1" xfId="2" applyFont="1" applyFill="1" applyBorder="1" applyAlignment="1" applyProtection="1">
      <alignment vertical="center"/>
      <protection locked="0"/>
    </xf>
    <xf numFmtId="0" fontId="2" fillId="2" borderId="3" xfId="2" applyFill="1" applyBorder="1" applyAlignment="1" applyProtection="1">
      <alignment horizontal="center" vertical="center"/>
      <protection locked="0"/>
    </xf>
    <xf numFmtId="0" fontId="2" fillId="2" borderId="4" xfId="2" applyFill="1" applyBorder="1" applyAlignment="1" applyProtection="1">
      <alignment vertical="center"/>
      <protection locked="0"/>
    </xf>
    <xf numFmtId="0" fontId="2" fillId="2" borderId="2" xfId="2" applyFill="1" applyBorder="1" applyAlignment="1" applyProtection="1">
      <alignment vertical="center"/>
      <protection locked="0"/>
    </xf>
    <xf numFmtId="0" fontId="5" fillId="3" borderId="5" xfId="2" applyFont="1" applyFill="1" applyBorder="1" applyAlignment="1" applyProtection="1">
      <alignment horizontal="center" vertical="center"/>
      <protection locked="0"/>
    </xf>
    <xf numFmtId="0" fontId="5" fillId="3" borderId="5" xfId="2" applyFont="1" applyFill="1" applyBorder="1" applyAlignment="1" applyProtection="1">
      <alignment vertical="center"/>
      <protection locked="0"/>
    </xf>
  </cellXfs>
  <cellStyles count="4">
    <cellStyle name="Normal" xfId="0" builtinId="0"/>
    <cellStyle name="Normal 2" xfId="1"/>
    <cellStyle name="Normal 2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LA3C0650_16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OK2C0990_SRU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TX3B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TX3B111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TX3B1220_bot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Projects\0213199-EPA_SPPD_(Opt2)\0213199.002.012-EmsFactRefin\Technical_Record\EF_THC_SRU\final_ITRs\WF_ITR_VOC_SRU_TX3B1250_SRU4.2%2054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rojects/0213199-EPA_SPPD_(Opt3)/0213199.003.006-EmsFactRefin/Technical_Record/EF_HCN_FCCU/Final_ITRs/WF_ITR_HCN_FCCU_MarathonDetro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row>
        <row r="7">
          <cell r="AE7"/>
        </row>
        <row r="8">
          <cell r="AE8"/>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170</v>
      </c>
      <c r="C1" s="172"/>
      <c r="D1" s="172"/>
      <c r="E1" s="172"/>
      <c r="F1" s="172"/>
      <c r="G1" s="172"/>
    </row>
    <row r="2" spans="1:19" x14ac:dyDescent="0.25">
      <c r="A2" s="1" t="s">
        <v>2</v>
      </c>
      <c r="B2" s="171" t="s">
        <v>171</v>
      </c>
      <c r="C2" s="172"/>
      <c r="D2" s="172"/>
      <c r="E2" s="172"/>
      <c r="F2" s="172"/>
      <c r="G2" s="172"/>
    </row>
    <row r="3" spans="1:19" x14ac:dyDescent="0.25">
      <c r="A3" s="1" t="s">
        <v>4</v>
      </c>
      <c r="B3" s="171">
        <v>30603404</v>
      </c>
      <c r="C3" s="172"/>
      <c r="D3" s="172"/>
      <c r="E3" s="172"/>
      <c r="F3" s="172"/>
      <c r="G3" s="172"/>
      <c r="N3" s="7" t="s">
        <v>172</v>
      </c>
    </row>
    <row r="4" spans="1:19" x14ac:dyDescent="0.25">
      <c r="A4" s="8" t="s">
        <v>6</v>
      </c>
      <c r="B4" s="173" t="s">
        <v>7</v>
      </c>
      <c r="C4" s="174"/>
      <c r="D4" s="174"/>
      <c r="E4" s="174"/>
      <c r="F4" s="174"/>
      <c r="G4" s="175"/>
      <c r="N4" s="7" t="s">
        <v>173</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34</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t="s">
        <v>174</v>
      </c>
      <c r="P12" s="33"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175</v>
      </c>
      <c r="P14" s="33"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49"/>
      <c r="P24" s="35"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t="s">
        <v>176</v>
      </c>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177</v>
      </c>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13</v>
      </c>
      <c r="C67" s="38">
        <v>12</v>
      </c>
      <c r="D67" s="38">
        <v>0</v>
      </c>
      <c r="E67" s="39"/>
      <c r="F67" s="40">
        <f t="shared" si="8"/>
        <v>0</v>
      </c>
      <c r="G67" s="53" t="s">
        <v>98</v>
      </c>
      <c r="H67" s="54"/>
      <c r="I67" s="40">
        <v>4</v>
      </c>
      <c r="J67" s="40">
        <v>12</v>
      </c>
      <c r="K67" s="40">
        <v>-12</v>
      </c>
      <c r="L67" s="39"/>
      <c r="M67" s="40">
        <f t="shared" si="7"/>
        <v>0</v>
      </c>
      <c r="N67" s="57"/>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105</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34</v>
      </c>
      <c r="F87" s="2">
        <f>IF(AND(B63="",B64="",B66="",B67="",B68="",B69="",B70="",B71="",B72="",B73=""),0,SUM(F81,F83))</f>
        <v>120</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34</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S96"/>
  <sheetViews>
    <sheetView zoomScale="75" zoomScaleNormal="75" workbookViewId="0">
      <pane ySplit="10" topLeftCell="A11" activePane="bottomLeft" state="frozen"/>
      <selection activeCell="A11" sqref="A11:M11"/>
      <selection pane="bottomLeft" activeCell="A12" sqref="A12"/>
    </sheetView>
  </sheetViews>
  <sheetFormatPr defaultColWidth="9.140625" defaultRowHeight="14.25" x14ac:dyDescent="0.25"/>
  <cols>
    <col min="1" max="1" width="56.42578125" style="89" customWidth="1"/>
    <col min="2" max="2" width="8.28515625" style="86" customWidth="1"/>
    <col min="3" max="3" width="4.140625" style="86" hidden="1" customWidth="1"/>
    <col min="4" max="4" width="3.42578125" style="86" hidden="1" customWidth="1"/>
    <col min="5" max="5" width="8.140625" style="86" hidden="1" customWidth="1"/>
    <col min="6" max="6" width="5.7109375" style="86" hidden="1" customWidth="1"/>
    <col min="7" max="7" width="56.140625" style="89" customWidth="1"/>
    <col min="8" max="8" width="6" style="86" customWidth="1"/>
    <col min="9" max="9" width="4.5703125" style="87" hidden="1" customWidth="1"/>
    <col min="10" max="10" width="4.42578125" style="87" hidden="1" customWidth="1"/>
    <col min="11" max="11" width="5.28515625" style="87" hidden="1" customWidth="1"/>
    <col min="12" max="12" width="3.85546875" style="87" hidden="1" customWidth="1"/>
    <col min="13" max="13" width="4.140625" style="86" hidden="1" customWidth="1"/>
    <col min="14" max="14" width="61" style="88" customWidth="1"/>
    <col min="15" max="15" width="3.140625" style="89" customWidth="1"/>
    <col min="16" max="16" width="69.7109375" style="89" hidden="1" customWidth="1"/>
    <col min="17" max="17" width="60.5703125" style="90" customWidth="1"/>
    <col min="18" max="18" width="60.7109375" style="89" customWidth="1"/>
    <col min="19" max="16384" width="9.140625" style="89"/>
  </cols>
  <sheetData>
    <row r="1" spans="1:19" x14ac:dyDescent="0.25">
      <c r="A1" s="85" t="s">
        <v>0</v>
      </c>
      <c r="B1" s="192" t="s">
        <v>184</v>
      </c>
      <c r="C1" s="193"/>
      <c r="D1" s="193"/>
      <c r="E1" s="193"/>
      <c r="F1" s="193"/>
      <c r="G1" s="193"/>
    </row>
    <row r="2" spans="1:19" x14ac:dyDescent="0.25">
      <c r="A2" s="85" t="s">
        <v>2</v>
      </c>
      <c r="B2" s="194" t="s">
        <v>185</v>
      </c>
      <c r="C2" s="193"/>
      <c r="D2" s="193"/>
      <c r="E2" s="193"/>
      <c r="F2" s="193"/>
      <c r="G2" s="193"/>
    </row>
    <row r="3" spans="1:19" x14ac:dyDescent="0.25">
      <c r="A3" s="85" t="s">
        <v>4</v>
      </c>
      <c r="B3" s="195">
        <v>30603404</v>
      </c>
      <c r="C3" s="196"/>
      <c r="D3" s="196"/>
      <c r="E3" s="196"/>
      <c r="F3" s="196"/>
      <c r="G3" s="196"/>
      <c r="N3" s="88" t="s">
        <v>186</v>
      </c>
    </row>
    <row r="4" spans="1:19" x14ac:dyDescent="0.25">
      <c r="A4" s="91" t="s">
        <v>6</v>
      </c>
      <c r="B4" s="197" t="s">
        <v>180</v>
      </c>
      <c r="C4" s="198"/>
      <c r="D4" s="198"/>
      <c r="E4" s="198"/>
      <c r="F4" s="198"/>
      <c r="G4" s="199"/>
      <c r="N4" s="92" t="s">
        <v>195</v>
      </c>
    </row>
    <row r="5" spans="1:19" x14ac:dyDescent="0.25">
      <c r="A5" s="93" t="s">
        <v>9</v>
      </c>
      <c r="B5" s="200" t="s">
        <v>10</v>
      </c>
      <c r="C5" s="201"/>
      <c r="D5" s="201"/>
      <c r="E5" s="201"/>
      <c r="F5" s="201"/>
      <c r="G5" s="201"/>
    </row>
    <row r="7" spans="1:19" ht="23.25" x14ac:dyDescent="0.25">
      <c r="A7" s="190" t="s">
        <v>11</v>
      </c>
      <c r="B7" s="191"/>
      <c r="C7" s="191"/>
      <c r="D7" s="191"/>
      <c r="E7" s="191"/>
      <c r="F7" s="191"/>
      <c r="G7" s="191"/>
      <c r="H7" s="94">
        <f>IF(AND(H92=0,H93=0),0,IF(AND(H92&gt;0,H93&gt;0),((H92+H93)/2),IF(H93&gt;0,H93,H92)))</f>
        <v>42</v>
      </c>
    </row>
    <row r="8" spans="1:19" ht="12" customHeight="1" x14ac:dyDescent="0.25">
      <c r="A8" s="95"/>
      <c r="B8" s="96"/>
      <c r="C8" s="96"/>
      <c r="D8" s="96"/>
      <c r="E8" s="96"/>
      <c r="F8" s="96"/>
      <c r="G8" s="96"/>
      <c r="H8" s="94"/>
    </row>
    <row r="9" spans="1:19" ht="7.5" customHeight="1" x14ac:dyDescent="0.25">
      <c r="B9" s="97"/>
      <c r="J9" s="87" t="s">
        <v>12</v>
      </c>
      <c r="K9" s="87" t="s">
        <v>13</v>
      </c>
      <c r="L9" s="87" t="s">
        <v>14</v>
      </c>
    </row>
    <row r="10" spans="1:19" ht="63.75" x14ac:dyDescent="0.25">
      <c r="A10" s="98" t="s">
        <v>15</v>
      </c>
      <c r="B10" s="99" t="s">
        <v>16</v>
      </c>
      <c r="C10" s="100" t="s">
        <v>12</v>
      </c>
      <c r="D10" s="101" t="s">
        <v>13</v>
      </c>
      <c r="E10" s="102" t="s">
        <v>14</v>
      </c>
      <c r="F10" s="101" t="s">
        <v>17</v>
      </c>
      <c r="G10" s="98" t="s">
        <v>18</v>
      </c>
      <c r="H10" s="103" t="s">
        <v>16</v>
      </c>
      <c r="I10" s="104" t="s">
        <v>19</v>
      </c>
      <c r="J10" s="104" t="s">
        <v>20</v>
      </c>
      <c r="K10" s="104" t="s">
        <v>13</v>
      </c>
      <c r="L10" s="104" t="s">
        <v>14</v>
      </c>
      <c r="M10" s="104" t="s">
        <v>17</v>
      </c>
      <c r="N10" s="105" t="s">
        <v>21</v>
      </c>
    </row>
    <row r="11" spans="1:19" ht="18.75" x14ac:dyDescent="0.25">
      <c r="A11" s="185" t="s">
        <v>22</v>
      </c>
      <c r="B11" s="185"/>
      <c r="C11" s="185"/>
      <c r="D11" s="185"/>
      <c r="E11" s="185"/>
      <c r="F11" s="185"/>
      <c r="G11" s="185"/>
      <c r="H11" s="185"/>
      <c r="I11" s="185"/>
      <c r="J11" s="185"/>
      <c r="K11" s="185"/>
      <c r="L11" s="185"/>
      <c r="M11" s="185"/>
      <c r="N11" s="106"/>
    </row>
    <row r="12" spans="1:19" ht="142.5" x14ac:dyDescent="0.25">
      <c r="A12" s="107" t="s">
        <v>23</v>
      </c>
      <c r="B12" s="108" t="s">
        <v>13</v>
      </c>
      <c r="C12" s="109">
        <v>2</v>
      </c>
      <c r="D12" s="109">
        <v>0</v>
      </c>
      <c r="E12" s="110"/>
      <c r="F12" s="111">
        <f>IF(B12="Yes",C12,D12)</f>
        <v>0</v>
      </c>
      <c r="G12" s="107" t="s">
        <v>24</v>
      </c>
      <c r="H12" s="112"/>
      <c r="I12" s="113">
        <v>0</v>
      </c>
      <c r="J12" s="113">
        <v>2</v>
      </c>
      <c r="K12" s="113">
        <v>-2</v>
      </c>
      <c r="L12" s="114"/>
      <c r="M12" s="113">
        <f>IF(F12=0,IF(OR(H12="No",H12=""),0,IF(AND(F12=0,H12="Yes"),I12+J12,0)),IF(AND(F12=C12,H12="Yes"),I12,IF(H12="No",K12,0)))</f>
        <v>0</v>
      </c>
      <c r="N12" s="115" t="s">
        <v>188</v>
      </c>
      <c r="P12" s="116" t="str">
        <f>IF(OR(ISNUMBER('[7]WebFIRE TEMPLATE'!AE6),ISNUMBER('[7]WebFIRE TEMPLATE'!AE7),ISNUMBER('[7]WebFIRE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67"/>
      <c r="R12" s="168"/>
    </row>
    <row r="13" spans="1:19" ht="28.5" x14ac:dyDescent="0.25">
      <c r="A13" s="118"/>
      <c r="B13" s="110"/>
      <c r="C13" s="110"/>
      <c r="D13" s="110"/>
      <c r="E13" s="110"/>
      <c r="F13" s="110"/>
      <c r="G13" s="107" t="s">
        <v>26</v>
      </c>
      <c r="H13" s="112"/>
      <c r="I13" s="113">
        <v>1</v>
      </c>
      <c r="J13" s="113"/>
      <c r="K13" s="113">
        <v>0</v>
      </c>
      <c r="L13" s="114"/>
      <c r="M13" s="113">
        <f>IF(H13="Yes",I13,(IF(H13="No",K13,0)))</f>
        <v>0</v>
      </c>
      <c r="N13" s="115"/>
      <c r="P13" s="119" t="str">
        <f>IF(OR(ISNUMBER('[7]WebFIRE TEMPLATE'!AE6),ISNUMBER('[7]WebFIRE TEMPLATE'!AE7),ISNUMBER('[7]WebFIRE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0" t="s">
        <v>27</v>
      </c>
      <c r="B14" s="121" t="s">
        <v>12</v>
      </c>
      <c r="C14" s="122">
        <v>3</v>
      </c>
      <c r="D14" s="122">
        <v>0</v>
      </c>
      <c r="E14" s="123"/>
      <c r="F14" s="124">
        <f>IF(B14="Yes",C14,D14)</f>
        <v>3</v>
      </c>
      <c r="G14" s="125" t="s">
        <v>27</v>
      </c>
      <c r="H14" s="121"/>
      <c r="I14" s="126">
        <v>1</v>
      </c>
      <c r="J14" s="126">
        <v>3</v>
      </c>
      <c r="K14" s="126">
        <v>-3</v>
      </c>
      <c r="L14" s="127"/>
      <c r="M14" s="126">
        <f>IF(F14=0,IF(OR(H14="No",H14=""),0,IF(AND(F14=0,H14="Yes"),I14+J14,0)),IF(AND(F14=C14,H14="Yes"),I14,IF(H14="No",K14,0)))</f>
        <v>0</v>
      </c>
      <c r="N14" s="115"/>
      <c r="P14" s="116" t="str">
        <f>IF(OR(ISNUMBER('[7]WebFIRE TEMPLATE'!AE6),ISNUMBER('[7]WebFIRE TEMPLATE'!AE7),ISNUMBER('[7]WebFIRE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0" t="s">
        <v>29</v>
      </c>
      <c r="B15" s="121" t="s">
        <v>13</v>
      </c>
      <c r="C15" s="122">
        <v>6</v>
      </c>
      <c r="D15" s="122">
        <v>0</v>
      </c>
      <c r="E15" s="123"/>
      <c r="F15" s="124">
        <f t="shared" ref="F15:F19" si="0">IF(B15="Yes",C15,D15)</f>
        <v>0</v>
      </c>
      <c r="G15" s="107" t="s">
        <v>30</v>
      </c>
      <c r="H15" s="121"/>
      <c r="I15" s="129">
        <v>2</v>
      </c>
      <c r="J15" s="129">
        <v>6</v>
      </c>
      <c r="K15" s="129">
        <v>-6</v>
      </c>
      <c r="L15" s="127"/>
      <c r="M15" s="126">
        <f>IF(F15=0,IF(OR(H15="No",H15=""),0,IF(AND(F15=0,H15="Yes"),I15+J15,0)),IF(AND(F15=C15,H15="Yes"),I15,IF(H15="No",K15,0)))</f>
        <v>0</v>
      </c>
      <c r="N15" s="115"/>
      <c r="P15" s="116" t="str">
        <f>IF(OR(ISNUMBER('[7]WebFIRE TEMPLATE'!AE6),ISNUMBER('[7]WebFIRE TEMPLATE'!AE7),ISNUMBER('[7]WebFIRE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67"/>
      <c r="R15" s="88"/>
      <c r="S15" s="88"/>
    </row>
    <row r="16" spans="1:19" ht="27" customHeight="1" x14ac:dyDescent="0.25">
      <c r="A16" s="130"/>
      <c r="B16" s="131"/>
      <c r="C16" s="123"/>
      <c r="D16" s="123"/>
      <c r="E16" s="123"/>
      <c r="F16" s="123"/>
      <c r="G16" s="107" t="s">
        <v>31</v>
      </c>
      <c r="H16" s="121"/>
      <c r="I16" s="126">
        <v>0</v>
      </c>
      <c r="J16" s="132">
        <v>6</v>
      </c>
      <c r="K16" s="126">
        <v>-6</v>
      </c>
      <c r="L16" s="126"/>
      <c r="M16" s="132">
        <f>IF(F15=0,IF(AND(H15="Yes",H16="No"),-M15,IF(AND(H15="No",H16="Yes"),J16,IF(AND(OR(H15="No",H15=""),H16="No"),K16,0))),IF(AND(F15=C15,H16="Yes"),I16,IF(H16="No",K16-M15,0)))</f>
        <v>0</v>
      </c>
      <c r="N16" s="115"/>
      <c r="P16" s="119" t="str">
        <f>IF(OR(ISNUMBER('[7]WebFIRE TEMPLATE'!AE6),ISNUMBER('[7]WebFIRE TEMPLATE'!AE7),ISNUMBER('[7]WebFIRE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0" t="s">
        <v>32</v>
      </c>
      <c r="B17" s="121" t="s">
        <v>12</v>
      </c>
      <c r="C17" s="122">
        <v>3</v>
      </c>
      <c r="D17" s="122">
        <v>0</v>
      </c>
      <c r="E17" s="123"/>
      <c r="F17" s="124">
        <f t="shared" si="0"/>
        <v>3</v>
      </c>
      <c r="G17" s="125" t="s">
        <v>32</v>
      </c>
      <c r="H17" s="121"/>
      <c r="I17" s="126">
        <v>1</v>
      </c>
      <c r="J17" s="126">
        <v>3</v>
      </c>
      <c r="K17" s="126">
        <v>-3</v>
      </c>
      <c r="L17" s="127"/>
      <c r="M17" s="126">
        <f>IF(F17=0,IF(OR(H17="No",H17=""),0,IF(AND(F17=0,H17="Yes"),I17+J17,0)),IF(AND(F17=C17,H17="Yes"),I17,IF(H17="No",K17,0)))</f>
        <v>0</v>
      </c>
      <c r="N17" s="115"/>
      <c r="P17" s="119" t="str">
        <f>IF(OR(ISNUMBER('[7]WebFIRE TEMPLATE'!AE6),ISNUMBER('[7]WebFIRE TEMPLATE'!AE7),ISNUMBER('[7]WebFIRE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88"/>
    </row>
    <row r="18" spans="1:19" ht="65.25" customHeight="1" x14ac:dyDescent="0.25">
      <c r="A18" s="107" t="s">
        <v>34</v>
      </c>
      <c r="B18" s="121" t="s">
        <v>13</v>
      </c>
      <c r="C18" s="122">
        <v>6</v>
      </c>
      <c r="D18" s="122">
        <v>0</v>
      </c>
      <c r="E18" s="123"/>
      <c r="F18" s="124">
        <f t="shared" si="0"/>
        <v>0</v>
      </c>
      <c r="G18" s="125" t="s">
        <v>34</v>
      </c>
      <c r="H18" s="121"/>
      <c r="I18" s="126">
        <v>2</v>
      </c>
      <c r="J18" s="126">
        <v>6</v>
      </c>
      <c r="K18" s="126">
        <v>-6</v>
      </c>
      <c r="L18" s="127"/>
      <c r="M18" s="126">
        <f>IF(F18=0,IF(OR(H18="No",H18=""),0,IF(AND(F18=0,H18="Yes"),I18+J18,0)),IF(AND(F18=C18,H18="Yes"),I18,IF(H18="No",K18,0)))</f>
        <v>0</v>
      </c>
      <c r="N18" s="115"/>
      <c r="P18" s="119" t="str">
        <f>IF(OR(ISNUMBER('[7]WebFIRE TEMPLATE'!AE6),ISNUMBER('[7]WebFIRE TEMPLATE'!AE7),ISNUMBER('[7]WebFIRE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92"/>
    </row>
    <row r="19" spans="1:19" ht="42.75" x14ac:dyDescent="0.25">
      <c r="A19" s="125" t="s">
        <v>35</v>
      </c>
      <c r="B19" s="121" t="s">
        <v>13</v>
      </c>
      <c r="C19" s="122">
        <v>60</v>
      </c>
      <c r="D19" s="122">
        <v>0</v>
      </c>
      <c r="E19" s="123"/>
      <c r="F19" s="124">
        <f t="shared" si="0"/>
        <v>0</v>
      </c>
      <c r="G19" s="107" t="s">
        <v>36</v>
      </c>
      <c r="H19" s="121"/>
      <c r="I19" s="126">
        <v>4</v>
      </c>
      <c r="J19" s="126">
        <v>12</v>
      </c>
      <c r="K19" s="126">
        <v>-12</v>
      </c>
      <c r="L19" s="127"/>
      <c r="M19" s="126">
        <f>IF(F19=0,IF(OR(H19="No",H19=""),0,IF(AND(F19=0,H19="Yes"),I19+J19,0)),IF(AND(F19=C19,H19="Yes"),I19,IF(H19="No",K19,0)))</f>
        <v>0</v>
      </c>
      <c r="N19" s="133" t="s">
        <v>189</v>
      </c>
      <c r="P19" s="119" t="str">
        <f>IF(OR(ISNUMBER('[7]WebFIRE TEMPLATE'!AE6),ISNUMBER('[7]WebFIRE TEMPLATE'!AE7),ISNUMBER('[7]WebFIRE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67"/>
      <c r="S19" s="92"/>
    </row>
    <row r="20" spans="1:19" ht="27" customHeight="1" x14ac:dyDescent="0.25">
      <c r="A20" s="134"/>
      <c r="B20" s="123"/>
      <c r="C20" s="123"/>
      <c r="D20" s="123"/>
      <c r="E20" s="123"/>
      <c r="F20" s="123"/>
      <c r="G20" s="125" t="s">
        <v>37</v>
      </c>
      <c r="H20" s="121"/>
      <c r="I20" s="126">
        <v>4</v>
      </c>
      <c r="J20" s="126">
        <v>12</v>
      </c>
      <c r="K20" s="126">
        <v>-12</v>
      </c>
      <c r="L20" s="127"/>
      <c r="M20" s="126">
        <f>IF(F19=0,IF(OR(H20="No",H20=""),0,IF(AND(F19=0,H20="Yes"),I20+J20,0)),IF(AND(F19=C19,H20="Yes"),I20,IF(H20="No",K20,0)))</f>
        <v>0</v>
      </c>
      <c r="N20" s="115"/>
      <c r="P20" s="119" t="str">
        <f>IF(OR(ISNUMBER('[7]WebFIRE TEMPLATE'!AE6),ISNUMBER('[7]WebFIRE TEMPLATE'!AE7),ISNUMBER('[7]WebFIRE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88"/>
    </row>
    <row r="21" spans="1:19" ht="49.5" customHeight="1" x14ac:dyDescent="0.25">
      <c r="A21" s="134"/>
      <c r="B21" s="123"/>
      <c r="C21" s="123"/>
      <c r="D21" s="123"/>
      <c r="E21" s="123"/>
      <c r="F21" s="123"/>
      <c r="G21" s="125" t="s">
        <v>38</v>
      </c>
      <c r="H21" s="121"/>
      <c r="I21" s="126">
        <v>4</v>
      </c>
      <c r="J21" s="126">
        <v>12</v>
      </c>
      <c r="K21" s="126">
        <v>-12</v>
      </c>
      <c r="L21" s="127"/>
      <c r="M21" s="126">
        <f>IF(F19=0,IF(OR(H21="No",H21=""),0,IF(AND(F19=0,H21="Yes"),I21+J21,0)),IF(AND(F19=C19,H21="Yes"),I21,IF(H21="No",K21,0)))</f>
        <v>0</v>
      </c>
      <c r="N21" s="115"/>
      <c r="P21" s="119" t="str">
        <f>IF(OR(ISNUMBER('[7]WebFIRE TEMPLATE'!AE6),ISNUMBER('[7]WebFIRE TEMPLATE'!AE7),ISNUMBER('[7]WebFIRE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92"/>
    </row>
    <row r="22" spans="1:19" ht="45" customHeight="1" x14ac:dyDescent="0.25">
      <c r="A22" s="134"/>
      <c r="B22" s="123"/>
      <c r="C22" s="123"/>
      <c r="D22" s="123"/>
      <c r="E22" s="123"/>
      <c r="F22" s="123"/>
      <c r="G22" s="125" t="s">
        <v>39</v>
      </c>
      <c r="H22" s="121"/>
      <c r="I22" s="126">
        <v>4</v>
      </c>
      <c r="J22" s="126">
        <v>12</v>
      </c>
      <c r="K22" s="126">
        <v>-12</v>
      </c>
      <c r="L22" s="127"/>
      <c r="M22" s="126">
        <f>IF(F19=0,IF(OR(H22="No",H22=""),0,IF(AND(F19=0,H22="Yes"),I22+J22,0)),IF(AND(F19=C19,H22="Yes"),I22,IF(H22="No",K22,0)))</f>
        <v>0</v>
      </c>
      <c r="N22" s="115"/>
      <c r="P22" s="119" t="str">
        <f>IF(OR(ISNUMBER('[7]WebFIRE TEMPLATE'!AE6),ISNUMBER('[7]WebFIRE TEMPLATE'!AE7),ISNUMBER('[7]WebFIRE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92"/>
    </row>
    <row r="23" spans="1:19" ht="39.75" customHeight="1" x14ac:dyDescent="0.25">
      <c r="A23" s="134"/>
      <c r="B23" s="123"/>
      <c r="C23" s="123"/>
      <c r="D23" s="123"/>
      <c r="E23" s="123"/>
      <c r="F23" s="123"/>
      <c r="G23" s="125" t="s">
        <v>40</v>
      </c>
      <c r="H23" s="121"/>
      <c r="I23" s="126">
        <v>4</v>
      </c>
      <c r="J23" s="126">
        <v>12</v>
      </c>
      <c r="K23" s="126">
        <v>-12</v>
      </c>
      <c r="L23" s="127"/>
      <c r="M23" s="126">
        <f>IF(F19=0,IF(OR(H23="No",H23=""),0,IF(AND(F19=0,H23="Yes"),I23+J23,0)),IF(AND(F19=C19,H23="Yes"),I23,IF(H23="No",K23,0)))</f>
        <v>0</v>
      </c>
      <c r="N23" s="115"/>
      <c r="P23" s="119" t="str">
        <f>IF(OR(ISNUMBER('[7]WebFIRE TEMPLATE'!AE6),ISNUMBER('[7]WebFIRE TEMPLATE'!AE7),ISNUMBER('[7]WebFIRE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88"/>
    </row>
    <row r="24" spans="1:19" ht="71.25" x14ac:dyDescent="0.25">
      <c r="A24" s="107" t="s">
        <v>41</v>
      </c>
      <c r="B24" s="121" t="s">
        <v>13</v>
      </c>
      <c r="C24" s="124">
        <v>9</v>
      </c>
      <c r="D24" s="124">
        <v>0</v>
      </c>
      <c r="E24" s="124"/>
      <c r="F24" s="124">
        <f t="shared" ref="F24" si="1">IF(B24="Yes",C24,D24)</f>
        <v>0</v>
      </c>
      <c r="G24" s="107" t="s">
        <v>42</v>
      </c>
      <c r="H24" s="121"/>
      <c r="I24" s="126">
        <v>3</v>
      </c>
      <c r="J24" s="126">
        <v>9</v>
      </c>
      <c r="K24" s="126">
        <v>-9</v>
      </c>
      <c r="L24" s="127"/>
      <c r="M24" s="126">
        <f>IF(F24=0,IF(OR(H24="No",H24=""),0,IF(AND(F24=0,H24="Yes"),I24+J24,0)),IF(AND(F24=C24,H24="Yes"),I24,IF(H24="No",K24,0)))</f>
        <v>0</v>
      </c>
      <c r="N24" s="84"/>
      <c r="P24" s="119" t="str">
        <f>IF(OR(ISNUMBER('[7]WebFIRE TEMPLATE'!AE6),ISNUMBER('[7]WebFIRE TEMPLATE'!AE7),ISNUMBER('[7]WebFIRE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92"/>
    </row>
    <row r="25" spans="1:19" ht="28.5" x14ac:dyDescent="0.25">
      <c r="A25" s="120" t="s">
        <v>43</v>
      </c>
      <c r="B25" s="121" t="s">
        <v>13</v>
      </c>
      <c r="C25" s="122">
        <v>0</v>
      </c>
      <c r="D25" s="122">
        <v>0</v>
      </c>
      <c r="E25" s="123"/>
      <c r="F25" s="124">
        <f>IF(B25="Yes",C25,D25)</f>
        <v>0</v>
      </c>
      <c r="G25" s="125" t="s">
        <v>44</v>
      </c>
      <c r="H25" s="121"/>
      <c r="I25" s="126">
        <v>0</v>
      </c>
      <c r="J25" s="126">
        <v>0</v>
      </c>
      <c r="K25" s="126">
        <v>-111</v>
      </c>
      <c r="L25" s="126">
        <v>0</v>
      </c>
      <c r="M25" s="132">
        <f>IF(F25=0,IF(H25="No",K25,IF(H25="Yes",I25+J25,IF(H25="No",K25,0))),IF(AND(F25=C25,H25="Yes"),I25,IF(H25="No",K25,0)))</f>
        <v>0</v>
      </c>
      <c r="N25" s="115"/>
      <c r="P25" s="119" t="str">
        <f>IF(OR(ISNUMBER('[7]WebFIRE TEMPLATE'!AE6),ISNUMBER('[7]WebFIRE TEMPLATE'!AE7),ISNUMBER('[7]WebFIRE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92"/>
    </row>
    <row r="26" spans="1:19" ht="18.75" x14ac:dyDescent="0.25">
      <c r="A26" s="186" t="s">
        <v>45</v>
      </c>
      <c r="B26" s="186"/>
      <c r="C26" s="186"/>
      <c r="D26" s="186"/>
      <c r="E26" s="186"/>
      <c r="F26" s="186"/>
      <c r="G26" s="186"/>
      <c r="H26" s="186"/>
      <c r="I26" s="186"/>
      <c r="J26" s="186"/>
      <c r="K26" s="186"/>
      <c r="L26" s="186"/>
      <c r="M26" s="186"/>
      <c r="N26" s="106"/>
      <c r="P26" s="119"/>
      <c r="R26" s="135"/>
      <c r="S26" s="88"/>
    </row>
    <row r="27" spans="1:19" ht="18.75" x14ac:dyDescent="0.25">
      <c r="A27" s="98" t="s">
        <v>46</v>
      </c>
      <c r="B27" s="136"/>
      <c r="C27" s="110"/>
      <c r="D27" s="110"/>
      <c r="E27" s="110"/>
      <c r="F27" s="110"/>
      <c r="G27" s="137"/>
      <c r="H27" s="137"/>
      <c r="I27" s="110"/>
      <c r="J27" s="110"/>
      <c r="K27" s="110"/>
      <c r="L27" s="110"/>
      <c r="M27" s="110"/>
      <c r="N27" s="118"/>
      <c r="P27" s="119"/>
      <c r="S27" s="88"/>
    </row>
    <row r="28" spans="1:19" ht="40.5" customHeight="1" x14ac:dyDescent="0.25">
      <c r="A28" s="120" t="s">
        <v>47</v>
      </c>
      <c r="B28" s="121"/>
      <c r="C28" s="122">
        <v>54</v>
      </c>
      <c r="D28" s="122">
        <v>0</v>
      </c>
      <c r="E28" s="123"/>
      <c r="F28" s="124">
        <f t="shared" ref="F28:F36" si="2">IF(B28="Yes",C28,D28)</f>
        <v>0</v>
      </c>
      <c r="G28" s="125" t="s">
        <v>48</v>
      </c>
      <c r="H28" s="121"/>
      <c r="I28" s="126">
        <v>3</v>
      </c>
      <c r="J28" s="126">
        <v>9</v>
      </c>
      <c r="K28" s="126">
        <v>-9</v>
      </c>
      <c r="L28" s="127"/>
      <c r="M28" s="126">
        <f>IF(F28=0,IF(OR(H28="No",H28=""),0,IF(AND(F28=0,H28="Yes"),I28+J28,0)),IF(AND(F28=C28,H28="Yes"),I28,IF(H28="No",K28,0)))</f>
        <v>0</v>
      </c>
      <c r="N28" s="115"/>
      <c r="P28" s="119" t="str">
        <f>IF(OR(ISNUMBER('[7]WebFIRE TEMPLATE'!AE6),ISNUMBER('[7]WebFIRE TEMPLATE'!AE7),ISNUMBER('[7]WebFIRE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88"/>
    </row>
    <row r="29" spans="1:19" ht="28.5" x14ac:dyDescent="0.25">
      <c r="A29" s="134"/>
      <c r="B29" s="123"/>
      <c r="C29" s="123"/>
      <c r="D29" s="123"/>
      <c r="E29" s="123"/>
      <c r="F29" s="123"/>
      <c r="G29" s="125" t="s">
        <v>49</v>
      </c>
      <c r="H29" s="121"/>
      <c r="I29" s="126">
        <v>3</v>
      </c>
      <c r="J29" s="126">
        <v>9</v>
      </c>
      <c r="K29" s="126">
        <v>-9</v>
      </c>
      <c r="L29" s="127"/>
      <c r="M29" s="126">
        <f>IF(F28=0,IF(OR(H29="No",H29=""),0,IF(AND(F28=0,H29="Yes"),I29+J29,0)),IF(AND(F28=C28,H29="Yes"),I29,IF(H29="No",K29,0)))</f>
        <v>0</v>
      </c>
      <c r="N29" s="115"/>
      <c r="P29" s="119" t="str">
        <f>IF(OR(ISNUMBER('[7]WebFIRE TEMPLATE'!AE6),ISNUMBER('[7]WebFIRE TEMPLATE'!AE7),ISNUMBER('[7]WebFIRE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88"/>
    </row>
    <row r="30" spans="1:19" ht="27.75" customHeight="1" x14ac:dyDescent="0.25">
      <c r="A30" s="134"/>
      <c r="B30" s="123"/>
      <c r="C30" s="123"/>
      <c r="D30" s="123"/>
      <c r="E30" s="123"/>
      <c r="F30" s="123"/>
      <c r="G30" s="125" t="s">
        <v>50</v>
      </c>
      <c r="H30" s="121"/>
      <c r="I30" s="126">
        <v>3</v>
      </c>
      <c r="J30" s="126">
        <v>9</v>
      </c>
      <c r="K30" s="126">
        <v>-9</v>
      </c>
      <c r="L30" s="127"/>
      <c r="M30" s="126">
        <f>IF(F28=0,IF(OR(H30="No",H30=""),0,IF(AND(F28=0,H30="Yes"),I30+J30,0)),IF(AND(F28=C28,H30="Yes"),I30,IF(H30="No",K30,0)))</f>
        <v>0</v>
      </c>
      <c r="N30" s="115"/>
      <c r="P30" s="119" t="str">
        <f>IF(OR(ISNUMBER('[7]WebFIRE TEMPLATE'!AE6),ISNUMBER('[7]WebFIRE TEMPLATE'!AE7),ISNUMBER('[7]WebFIRE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34"/>
      <c r="B31" s="123"/>
      <c r="C31" s="123"/>
      <c r="D31" s="123"/>
      <c r="E31" s="123"/>
      <c r="F31" s="123"/>
      <c r="G31" s="125" t="s">
        <v>51</v>
      </c>
      <c r="H31" s="121"/>
      <c r="I31" s="126">
        <v>3</v>
      </c>
      <c r="J31" s="126">
        <v>9</v>
      </c>
      <c r="K31" s="126">
        <v>-9</v>
      </c>
      <c r="L31" s="127"/>
      <c r="M31" s="126">
        <f>IF(F28=0,IF(OR(H31="No",H31=""),0,IF(AND(F28=0,H31="Yes"),I31+J31,0)),IF(AND(F28=C28,H31="Yes"),I31,IF(H31="No",K31,0)))</f>
        <v>0</v>
      </c>
      <c r="N31" s="115"/>
      <c r="P31" s="119" t="str">
        <f>IF(OR(ISNUMBER('[7]WebFIRE TEMPLATE'!AE6),ISNUMBER('[7]WebFIRE TEMPLATE'!AE7),ISNUMBER('[7]WebFIRE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34"/>
      <c r="B32" s="123"/>
      <c r="C32" s="123"/>
      <c r="D32" s="123"/>
      <c r="E32" s="123"/>
      <c r="F32" s="123"/>
      <c r="G32" s="125" t="s">
        <v>52</v>
      </c>
      <c r="H32" s="121"/>
      <c r="I32" s="126">
        <v>3</v>
      </c>
      <c r="J32" s="126">
        <v>9</v>
      </c>
      <c r="K32" s="126">
        <v>-9</v>
      </c>
      <c r="L32" s="127"/>
      <c r="M32" s="126">
        <f>IF(F28=0,IF(OR(H32="No",H32=""),0,IF(AND(F28=0,H32="Yes"),I32+J32,0)),IF(AND(F28=C28,H32="Yes"),I32,IF(H32="No",K32,0)))</f>
        <v>0</v>
      </c>
      <c r="N32" s="115"/>
      <c r="P32" s="119" t="str">
        <f>IF(OR(ISNUMBER('[7]WebFIRE TEMPLATE'!AE6),ISNUMBER('[7]WebFIRE TEMPLATE'!AE7),ISNUMBER('[7]WebFIRE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34"/>
      <c r="B33" s="123"/>
      <c r="C33" s="123"/>
      <c r="D33" s="123"/>
      <c r="E33" s="123"/>
      <c r="F33" s="123"/>
      <c r="G33" s="125" t="s">
        <v>53</v>
      </c>
      <c r="H33" s="121"/>
      <c r="I33" s="126">
        <v>3</v>
      </c>
      <c r="J33" s="126">
        <v>9</v>
      </c>
      <c r="K33" s="126">
        <v>-9</v>
      </c>
      <c r="L33" s="127"/>
      <c r="M33" s="126">
        <f>IF(F28=0,IF(OR(H33="No",H33=""),0,IF(AND(F28=0,H33="Yes"),I33+J33,0)),IF(AND(F28=C28,H33="Yes"),I33,IF(H33="No",K33,0)))</f>
        <v>0</v>
      </c>
      <c r="N33" s="115"/>
      <c r="P33" s="119" t="str">
        <f>IF(OR(ISNUMBER('[7]WebFIRE TEMPLATE'!AE6),ISNUMBER('[7]WebFIRE TEMPLATE'!AE7),ISNUMBER('[7]WebFIRE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0" t="s">
        <v>54</v>
      </c>
      <c r="B34" s="121"/>
      <c r="C34" s="122">
        <f>J34</f>
        <v>12</v>
      </c>
      <c r="D34" s="122">
        <v>0</v>
      </c>
      <c r="E34" s="123"/>
      <c r="F34" s="124">
        <f t="shared" si="2"/>
        <v>0</v>
      </c>
      <c r="G34" s="125" t="s">
        <v>55</v>
      </c>
      <c r="H34" s="121"/>
      <c r="I34" s="126">
        <v>4</v>
      </c>
      <c r="J34" s="126">
        <v>12</v>
      </c>
      <c r="K34" s="126">
        <v>-12</v>
      </c>
      <c r="L34" s="127"/>
      <c r="M34" s="126">
        <f>IF(F34=0,IF(OR(H34="No",H34=""),0,IF(AND(F34=0,H34="Yes"),I34+J34,0)),IF(AND(F34=C34,H34="Yes"),I34,IF(H34="No",K34,0)))</f>
        <v>0</v>
      </c>
      <c r="N34" s="115"/>
      <c r="P34" s="89" t="str">
        <f>IF(OR(ISNUMBER('[7]WebFIRE TEMPLATE'!AE6),ISNUMBER('[7]WebFIRE TEMPLATE'!AE7),ISNUMBER('[7]WebFIRE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38" t="s">
        <v>56</v>
      </c>
      <c r="B35" s="139"/>
      <c r="C35" s="122">
        <f>J35</f>
        <v>12</v>
      </c>
      <c r="D35" s="122">
        <v>0</v>
      </c>
      <c r="E35" s="123"/>
      <c r="F35" s="124">
        <f t="shared" si="2"/>
        <v>0</v>
      </c>
      <c r="G35" s="125" t="s">
        <v>57</v>
      </c>
      <c r="H35" s="121"/>
      <c r="I35" s="126">
        <v>4</v>
      </c>
      <c r="J35" s="126">
        <v>12</v>
      </c>
      <c r="K35" s="126">
        <v>-12</v>
      </c>
      <c r="L35" s="127"/>
      <c r="M35" s="126">
        <f>IF(F35=0,IF(OR(H35="No",H35=""),0,IF(AND(F35=0,H35="Yes"),I35+J35,0)),IF(AND(F35=C35,H35="Yes"),I35,IF(H35="No",K35,0)))</f>
        <v>0</v>
      </c>
      <c r="N35" s="115"/>
      <c r="P35" s="89" t="str">
        <f>IF(OR(ISNUMBER('[7]WebFIRE TEMPLATE'!AE6),ISNUMBER('[7]WebFIRE TEMPLATE'!AE7),ISNUMBER('[7]WebFIRE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0" t="s">
        <v>58</v>
      </c>
      <c r="B36" s="121"/>
      <c r="C36" s="124">
        <f>SUM(J36:J41)</f>
        <v>126</v>
      </c>
      <c r="D36" s="122">
        <v>0</v>
      </c>
      <c r="E36" s="123"/>
      <c r="F36" s="124">
        <f t="shared" si="2"/>
        <v>0</v>
      </c>
      <c r="G36" s="107" t="s">
        <v>59</v>
      </c>
      <c r="H36" s="121"/>
      <c r="I36" s="126">
        <v>4</v>
      </c>
      <c r="J36" s="126">
        <v>12</v>
      </c>
      <c r="K36" s="126">
        <v>-24</v>
      </c>
      <c r="L36" s="127"/>
      <c r="M36" s="126">
        <f>IF(F36=0,IF(OR(H36="No",H36=""),0,IF(AND(F36=0,H36="Yes"),I36+J36,0)),IF(AND(F36=C36,H36="Yes"),I36,IF(H36="No",K36,0)))</f>
        <v>0</v>
      </c>
      <c r="N36" s="115"/>
      <c r="P36" s="89" t="str">
        <f>IF(OR(ISNUMBER('[7]WebFIRE TEMPLATE'!AE6),ISNUMBER('[7]WebFIRE TEMPLATE'!AE7),ISNUMBER('[7]WebFIRE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34"/>
      <c r="B37" s="123"/>
      <c r="C37" s="123"/>
      <c r="D37" s="123"/>
      <c r="E37" s="123"/>
      <c r="F37" s="123"/>
      <c r="G37" s="125" t="s">
        <v>60</v>
      </c>
      <c r="H37" s="121"/>
      <c r="I37" s="126">
        <v>10</v>
      </c>
      <c r="J37" s="126">
        <v>30</v>
      </c>
      <c r="K37" s="126">
        <v>-180</v>
      </c>
      <c r="L37" s="127"/>
      <c r="M37" s="132">
        <f>IF(F36=0,IF(H37="No",K37,IF(H37="Yes",I37+J37,IF(H37="No",K37,0))),IF(AND(F36=C36,H37="Yes"),I37,IF(H37="No",K37,0)))</f>
        <v>0</v>
      </c>
      <c r="N37" s="115"/>
      <c r="P37" s="89" t="str">
        <f>IF(OR(ISNUMBER('[7]WebFIRE TEMPLATE'!AE6),ISNUMBER('[7]WebFIRE TEMPLATE'!AE7),ISNUMBER('[7]WebFIRE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34"/>
      <c r="B38" s="123"/>
      <c r="C38" s="123"/>
      <c r="D38" s="123"/>
      <c r="E38" s="123"/>
      <c r="F38" s="123"/>
      <c r="G38" s="125" t="s">
        <v>61</v>
      </c>
      <c r="H38" s="121"/>
      <c r="I38" s="126">
        <v>6</v>
      </c>
      <c r="J38" s="126">
        <v>18</v>
      </c>
      <c r="K38" s="126">
        <v>-18</v>
      </c>
      <c r="L38" s="127"/>
      <c r="M38" s="126">
        <f>IF(F36=0,IF(OR(H38="No",H38=""),0,IF(AND(F36=0,H38="Yes"),I38+J38,0)),IF(AND(F36=C36,H38="Yes"),I38,IF(H38="No",K38,0)))</f>
        <v>0</v>
      </c>
      <c r="N38" s="115"/>
      <c r="P38" s="89" t="str">
        <f>IF(OR(ISNUMBER('[7]WebFIRE TEMPLATE'!AE6),ISNUMBER('[7]WebFIRE TEMPLATE'!AE7),ISNUMBER('[7]WebFIRE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34"/>
      <c r="B39" s="123"/>
      <c r="C39" s="123"/>
      <c r="D39" s="123"/>
      <c r="E39" s="123"/>
      <c r="F39" s="123"/>
      <c r="G39" s="125" t="s">
        <v>62</v>
      </c>
      <c r="H39" s="121"/>
      <c r="I39" s="126">
        <v>8</v>
      </c>
      <c r="J39" s="126">
        <v>24</v>
      </c>
      <c r="K39" s="126">
        <v>-24</v>
      </c>
      <c r="L39" s="127"/>
      <c r="M39" s="126">
        <f>IF(F36=0,IF(OR(H39="No",H39=""),0,IF(AND(F36=0,H39="Yes"),I39+J39,0)),IF(AND(F36=C36,H39="Yes"),I39,IF(H39="No",K39,0)))</f>
        <v>0</v>
      </c>
      <c r="N39" s="115"/>
      <c r="P39" s="89" t="str">
        <f>IF(OR(ISNUMBER('[7]WebFIRE TEMPLATE'!AE6),ISNUMBER('[7]WebFIRE TEMPLATE'!AE7),ISNUMBER('[7]WebFIRE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34"/>
      <c r="B40" s="123"/>
      <c r="C40" s="123"/>
      <c r="D40" s="123"/>
      <c r="E40" s="123"/>
      <c r="F40" s="123"/>
      <c r="G40" s="125" t="s">
        <v>63</v>
      </c>
      <c r="H40" s="121"/>
      <c r="I40" s="126">
        <v>8</v>
      </c>
      <c r="J40" s="126">
        <v>24</v>
      </c>
      <c r="K40" s="126">
        <v>-120</v>
      </c>
      <c r="L40" s="126">
        <v>0</v>
      </c>
      <c r="M40" s="132">
        <f>IF(F36=0,IF(H40="No",K40,IF(H40="Yes",I40+J40,IF(H40="No",K40,0))),IF(AND(F36=C36,H40="Yes"),I40,IF(H40="No",K40,0)))</f>
        <v>0</v>
      </c>
      <c r="N40" s="115"/>
      <c r="P40" s="89" t="str">
        <f>IF(OR(ISNUMBER('[7]WebFIRE TEMPLATE'!AE6),ISNUMBER('[7]WebFIRE TEMPLATE'!AE7),ISNUMBER('[7]WebFIRE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34"/>
      <c r="B41" s="123"/>
      <c r="C41" s="123"/>
      <c r="D41" s="123"/>
      <c r="E41" s="123"/>
      <c r="F41" s="123"/>
      <c r="G41" s="125" t="s">
        <v>64</v>
      </c>
      <c r="H41" s="121"/>
      <c r="I41" s="126">
        <v>6</v>
      </c>
      <c r="J41" s="126">
        <v>18</v>
      </c>
      <c r="K41" s="126">
        <v>-18</v>
      </c>
      <c r="L41" s="127"/>
      <c r="M41" s="126">
        <f>IF(F36=0,IF(OR(H41="No",H41=""),0,IF(AND(F36=0,H41="Yes"),I41+J41,0)),IF(AND(F36=C36,H41="Yes"),I41,IF(H41="No",K41,0)))</f>
        <v>0</v>
      </c>
      <c r="N41" s="115"/>
      <c r="P41" s="89" t="str">
        <f>IF(OR(ISNUMBER('[7]WebFIRE TEMPLATE'!AE6),ISNUMBER('[7]WebFIRE TEMPLATE'!AE7),ISNUMBER('[7]WebFIRE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0" t="s">
        <v>65</v>
      </c>
      <c r="B42" s="121"/>
      <c r="C42" s="122">
        <v>30</v>
      </c>
      <c r="D42" s="122">
        <v>0</v>
      </c>
      <c r="E42" s="123"/>
      <c r="F42" s="124">
        <f t="shared" ref="F42" si="3">IF(B42="Yes",C42,D42)</f>
        <v>0</v>
      </c>
      <c r="G42" s="125" t="s">
        <v>66</v>
      </c>
      <c r="H42" s="121"/>
      <c r="I42" s="126">
        <v>2</v>
      </c>
      <c r="J42" s="126">
        <v>6</v>
      </c>
      <c r="K42" s="126">
        <v>-6</v>
      </c>
      <c r="L42" s="127"/>
      <c r="M42" s="126">
        <f>IF(F42=0,IF(OR(H42="No",H42=""),0,IF(AND(F42=0,H42="Yes"),I42+J42,0)),IF(AND(F42=C42,H42="Yes"),I42,IF(H42="No",K42,0)))</f>
        <v>0</v>
      </c>
      <c r="N42" s="115"/>
      <c r="P42" s="89" t="str">
        <f>IF(OR(ISNUMBER('[7]WebFIRE TEMPLATE'!AE6),ISNUMBER('[7]WebFIRE TEMPLATE'!AE7),ISNUMBER('[7]WebFIRE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34"/>
      <c r="B43" s="123"/>
      <c r="C43" s="123"/>
      <c r="D43" s="123"/>
      <c r="E43" s="123"/>
      <c r="F43" s="123"/>
      <c r="G43" s="125" t="s">
        <v>67</v>
      </c>
      <c r="H43" s="121"/>
      <c r="I43" s="126">
        <v>2</v>
      </c>
      <c r="J43" s="126">
        <v>6</v>
      </c>
      <c r="K43" s="126">
        <v>-6</v>
      </c>
      <c r="L43" s="126">
        <v>0</v>
      </c>
      <c r="M43" s="126">
        <f>IF(F42=0,IF(OR(H43="No",H43=""),0,IF(AND(F42=0,H43="Yes"),I43+J43,0)),IF(AND(F42=C42,H43="Yes"),I43,IF(H43="No",K43,0)))</f>
        <v>0</v>
      </c>
      <c r="N43" s="115"/>
      <c r="P43" s="89" t="str">
        <f>IF(OR(ISNUMBER('[7]WebFIRE TEMPLATE'!AE6),ISNUMBER('[7]WebFIRE TEMPLATE'!AE7),ISNUMBER('[7]WebFIRE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34"/>
      <c r="B44" s="123"/>
      <c r="C44" s="123"/>
      <c r="D44" s="123"/>
      <c r="E44" s="123"/>
      <c r="F44" s="123"/>
      <c r="G44" s="125" t="s">
        <v>68</v>
      </c>
      <c r="H44" s="121"/>
      <c r="I44" s="126">
        <v>3</v>
      </c>
      <c r="J44" s="126">
        <v>9</v>
      </c>
      <c r="K44" s="126">
        <v>-9</v>
      </c>
      <c r="L44" s="126">
        <v>0</v>
      </c>
      <c r="M44" s="126">
        <f>IF(F42=0,IF(OR(H44="No",H44=""),0,IF(AND(F42=0,H44="Yes"),I44+J44,0)),IF(AND(F42=C42,H44="Yes"),I44,IF(H44="No",K44,0)))</f>
        <v>0</v>
      </c>
      <c r="N44" s="115"/>
      <c r="P44" s="89" t="str">
        <f>IF(OR(ISNUMBER('[7]WebFIRE TEMPLATE'!AE6),ISNUMBER('[7]WebFIRE TEMPLATE'!AE7),ISNUMBER('[7]WebFIRE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34"/>
      <c r="B45" s="123"/>
      <c r="C45" s="123"/>
      <c r="D45" s="123"/>
      <c r="E45" s="123"/>
      <c r="F45" s="123"/>
      <c r="G45" s="125" t="s">
        <v>69</v>
      </c>
      <c r="H45" s="121"/>
      <c r="I45" s="126">
        <v>3</v>
      </c>
      <c r="J45" s="126">
        <v>9</v>
      </c>
      <c r="K45" s="126">
        <v>-9</v>
      </c>
      <c r="L45" s="127"/>
      <c r="M45" s="126">
        <f>IF(F42=0,IF(OR(H45="No",H45=""),0,IF(AND(F42=0,H45="Yes"),I45+J45,0)),IF(AND(F42=C42,H45="Yes"),I45,IF(H45="No",K45,0)))</f>
        <v>0</v>
      </c>
      <c r="N45" s="115"/>
      <c r="P45" s="89" t="str">
        <f>IF(OR(ISNUMBER('[7]WebFIRE TEMPLATE'!AE6),ISNUMBER('[7]WebFIRE TEMPLATE'!AE7),ISNUMBER('[7]WebFIRE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0" t="s">
        <v>70</v>
      </c>
      <c r="B46" s="139"/>
      <c r="C46" s="122">
        <v>2</v>
      </c>
      <c r="D46" s="122">
        <v>0</v>
      </c>
      <c r="E46" s="123"/>
      <c r="F46" s="124">
        <f>IF(B46="Yes",C46,D46)</f>
        <v>0</v>
      </c>
      <c r="G46" s="125" t="s">
        <v>70</v>
      </c>
      <c r="H46" s="121"/>
      <c r="I46" s="126">
        <v>0</v>
      </c>
      <c r="J46" s="126">
        <v>2</v>
      </c>
      <c r="K46" s="126">
        <v>-2</v>
      </c>
      <c r="L46" s="127"/>
      <c r="M46" s="126">
        <f t="shared" ref="M46:M47" si="4">IF(F46=0,IF(OR(H46="No",H46=""),0,IF(AND(F46=0,H46="Yes"),I46+J46,0)),IF(AND(F46=C46,H46="Yes"),I46,IF(H46="No",K46,0)))</f>
        <v>0</v>
      </c>
      <c r="N46" s="115"/>
      <c r="P46" s="89" t="str">
        <f>IF(OR(ISNUMBER('[7]WebFIRE TEMPLATE'!AE6),ISNUMBER('[7]WebFIRE TEMPLATE'!AE7),ISNUMBER('[7]WebFIRE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0" t="s">
        <v>71</v>
      </c>
      <c r="B47" s="139"/>
      <c r="C47" s="122">
        <f>SUM(J47:J59)</f>
        <v>132</v>
      </c>
      <c r="D47" s="122">
        <v>0</v>
      </c>
      <c r="E47" s="123"/>
      <c r="F47" s="124">
        <f>IF(B47="Yes",C47,D47)</f>
        <v>0</v>
      </c>
      <c r="G47" s="125" t="s">
        <v>72</v>
      </c>
      <c r="H47" s="121"/>
      <c r="I47" s="126">
        <v>3</v>
      </c>
      <c r="J47" s="126">
        <v>9</v>
      </c>
      <c r="K47" s="126">
        <v>-9</v>
      </c>
      <c r="L47" s="127"/>
      <c r="M47" s="126">
        <f t="shared" si="4"/>
        <v>0</v>
      </c>
      <c r="N47" s="115"/>
      <c r="P47" s="89" t="str">
        <f>IF(OR(ISNUMBER('[7]WebFIRE TEMPLATE'!AE6),ISNUMBER('[7]WebFIRE TEMPLATE'!AE7),ISNUMBER('[7]WebFIRE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34"/>
      <c r="B48" s="123"/>
      <c r="C48" s="123"/>
      <c r="D48" s="123"/>
      <c r="E48" s="123"/>
      <c r="F48" s="123"/>
      <c r="G48" s="125" t="s">
        <v>73</v>
      </c>
      <c r="H48" s="121"/>
      <c r="I48" s="126">
        <v>0</v>
      </c>
      <c r="J48" s="126">
        <v>9</v>
      </c>
      <c r="K48" s="126">
        <v>-120</v>
      </c>
      <c r="L48" s="126">
        <v>0</v>
      </c>
      <c r="M48" s="132">
        <f>IF(F47=0,IF(H48="No",K48,IF(H48="Yes",I48+J48,IF(H48="No",K48,0))),IF(AND(F47=C47,H48="Yes"),I48,IF(H48="No",K48,0)))</f>
        <v>0</v>
      </c>
      <c r="N48" s="115"/>
      <c r="P48" s="89" t="str">
        <f>IF(OR(ISNUMBER('[7]WebFIRE TEMPLATE'!AE6),ISNUMBER('[7]WebFIRE TEMPLATE'!AE7),ISNUMBER('[7]WebFIRE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34"/>
      <c r="B49" s="123"/>
      <c r="C49" s="123"/>
      <c r="D49" s="123"/>
      <c r="E49" s="123"/>
      <c r="F49" s="123"/>
      <c r="G49" s="125" t="s">
        <v>74</v>
      </c>
      <c r="H49" s="121"/>
      <c r="I49" s="126">
        <v>3</v>
      </c>
      <c r="J49" s="126">
        <v>9</v>
      </c>
      <c r="K49" s="126">
        <v>-9</v>
      </c>
      <c r="L49" s="127"/>
      <c r="M49" s="126">
        <f>IF(F47=0,IF(OR(H49="No",H49=""),0,IF(AND(F47=0,H49="Yes"),I49+J49,0)),IF(AND(F47=C47,H49="Yes"),I49,IF(H49="No",K49,0)))</f>
        <v>0</v>
      </c>
      <c r="N49" s="115"/>
      <c r="P49" s="89" t="str">
        <f>IF(OR(ISNUMBER('[7]WebFIRE TEMPLATE'!AE6),ISNUMBER('[7]WebFIRE TEMPLATE'!AE7),ISNUMBER('[7]WebFIRE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34"/>
      <c r="B50" s="123"/>
      <c r="C50" s="123"/>
      <c r="D50" s="123"/>
      <c r="E50" s="123"/>
      <c r="F50" s="123"/>
      <c r="G50" s="125" t="s">
        <v>75</v>
      </c>
      <c r="H50" s="121"/>
      <c r="I50" s="126">
        <v>3</v>
      </c>
      <c r="J50" s="126">
        <v>9</v>
      </c>
      <c r="K50" s="126">
        <v>-9</v>
      </c>
      <c r="L50" s="126">
        <v>0</v>
      </c>
      <c r="M50" s="126">
        <f>IF(F47=0,IF(OR(H50="No",H50=""),0,IF(AND(F47=0,H50="Yes"),I50+J50,0)),IF(AND(F47=C47,H50="Yes"),I50,IF(H50="No",K50,0)))</f>
        <v>0</v>
      </c>
      <c r="N50" s="115"/>
      <c r="P50" s="89" t="str">
        <f>IF(OR(ISNUMBER('[7]WebFIRE TEMPLATE'!AE6),ISNUMBER('[7]WebFIRE TEMPLATE'!AE7),ISNUMBER('[7]WebFIRE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34"/>
      <c r="B51" s="123"/>
      <c r="C51" s="123"/>
      <c r="D51" s="123"/>
      <c r="E51" s="123"/>
      <c r="F51" s="123"/>
      <c r="G51" s="125" t="s">
        <v>76</v>
      </c>
      <c r="H51" s="121"/>
      <c r="I51" s="126">
        <v>2</v>
      </c>
      <c r="J51" s="126">
        <v>6</v>
      </c>
      <c r="K51" s="126">
        <v>-6</v>
      </c>
      <c r="L51" s="127"/>
      <c r="M51" s="126">
        <f>IF(F47=0,IF(OR(H51="No",H51=""),0,IF(AND(F47=0,H51="Yes"),I51+J51,0)),IF(AND(F47=C47,H51="Yes"),I51,IF(H51="No",K51,0)))</f>
        <v>0</v>
      </c>
      <c r="N51" s="115"/>
      <c r="P51" s="89" t="str">
        <f>IF(OR(ISNUMBER('[7]WebFIRE TEMPLATE'!AE6),ISNUMBER('[7]WebFIRE TEMPLATE'!AE7),ISNUMBER('[7]WebFIRE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34"/>
      <c r="B52" s="123"/>
      <c r="C52" s="123"/>
      <c r="D52" s="123"/>
      <c r="E52" s="123"/>
      <c r="F52" s="123"/>
      <c r="G52" s="125" t="s">
        <v>77</v>
      </c>
      <c r="H52" s="121"/>
      <c r="I52" s="126">
        <v>5</v>
      </c>
      <c r="J52" s="126">
        <v>15</v>
      </c>
      <c r="K52" s="126">
        <v>-15</v>
      </c>
      <c r="L52" s="127"/>
      <c r="M52" s="126">
        <f>IF(F47=0,IF(OR(H52="No",H52=""),0,IF(AND(F47=0,H52="Yes"),I52+J52,0)),IF(AND(F47=C47,H52="Yes"),I52,IF(H52="No",K52,0)))</f>
        <v>0</v>
      </c>
      <c r="N52" s="115"/>
      <c r="P52" s="89" t="str">
        <f>IF(OR(ISNUMBER('[7]WebFIRE TEMPLATE'!AE6),ISNUMBER('[7]WebFIRE TEMPLATE'!AE7),ISNUMBER('[7]WebFIRE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34"/>
      <c r="B53" s="123"/>
      <c r="C53" s="123"/>
      <c r="D53" s="123"/>
      <c r="E53" s="123"/>
      <c r="F53" s="123"/>
      <c r="G53" s="125" t="s">
        <v>78</v>
      </c>
      <c r="H53" s="121"/>
      <c r="I53" s="126">
        <v>4</v>
      </c>
      <c r="J53" s="126">
        <v>12</v>
      </c>
      <c r="K53" s="126">
        <v>-12</v>
      </c>
      <c r="L53" s="126">
        <v>0</v>
      </c>
      <c r="M53" s="126">
        <f>IF(F47=0,IF(OR(H53="No",H53=""),0,IF(AND(F47=0,H53="Yes"),I53+J53,0)),IF(AND(F47=C47,H53="Yes"),I53,IF(H53="No",K53,0)))</f>
        <v>0</v>
      </c>
      <c r="N53" s="115"/>
      <c r="P53" s="89" t="str">
        <f>IF(OR(ISNUMBER('[7]WebFIRE TEMPLATE'!AE6),ISNUMBER('[7]WebFIRE TEMPLATE'!AE7),ISNUMBER('[7]WebFIRE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34"/>
      <c r="B54" s="123"/>
      <c r="C54" s="123"/>
      <c r="D54" s="123"/>
      <c r="E54" s="123"/>
      <c r="F54" s="123"/>
      <c r="G54" s="125" t="s">
        <v>79</v>
      </c>
      <c r="H54" s="121"/>
      <c r="I54" s="126">
        <v>4</v>
      </c>
      <c r="J54" s="126">
        <v>12</v>
      </c>
      <c r="K54" s="126">
        <v>-12</v>
      </c>
      <c r="L54" s="126">
        <v>0</v>
      </c>
      <c r="M54" s="126">
        <f>IF(F47=0,IF(OR(H54="No",H54=""),0,IF(AND(F47=0,H54="Yes"),I54+J54,0)),IF(AND(F47=C47,H54="Yes"),I54,IF(H54="No",K54,0)))</f>
        <v>0</v>
      </c>
      <c r="N54" s="115"/>
      <c r="P54" s="89" t="str">
        <f>IF(OR(ISNUMBER('[7]WebFIRE TEMPLATE'!AE6),ISNUMBER('[7]WebFIRE TEMPLATE'!AE7),ISNUMBER('[7]WebFIRE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34"/>
      <c r="B55" s="123"/>
      <c r="C55" s="123"/>
      <c r="D55" s="123"/>
      <c r="E55" s="123"/>
      <c r="F55" s="123"/>
      <c r="G55" s="125" t="s">
        <v>80</v>
      </c>
      <c r="H55" s="121"/>
      <c r="I55" s="126">
        <v>4</v>
      </c>
      <c r="J55" s="126">
        <v>12</v>
      </c>
      <c r="K55" s="126">
        <v>-12</v>
      </c>
      <c r="L55" s="126">
        <v>0</v>
      </c>
      <c r="M55" s="126">
        <f>IF(F47=0,IF(OR(H55="No",H55=""),0,IF(AND(F47=0,H55="Yes"),I55+J55,0)),IF(AND(F47=C47,H55="Yes"),I55,IF(H55="No",K55,0)))</f>
        <v>0</v>
      </c>
      <c r="N55" s="115"/>
      <c r="P55" s="89" t="str">
        <f>IF(OR(ISNUMBER('[7]WebFIRE TEMPLATE'!AE6),ISNUMBER('[7]WebFIRE TEMPLATE'!AE7),ISNUMBER('[7]WebFIRE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34"/>
      <c r="B56" s="123"/>
      <c r="C56" s="123"/>
      <c r="D56" s="123"/>
      <c r="E56" s="123"/>
      <c r="F56" s="123"/>
      <c r="G56" s="125" t="s">
        <v>81</v>
      </c>
      <c r="H56" s="121"/>
      <c r="I56" s="126">
        <v>4</v>
      </c>
      <c r="J56" s="126">
        <v>12</v>
      </c>
      <c r="K56" s="126">
        <v>-12</v>
      </c>
      <c r="L56" s="126">
        <v>0</v>
      </c>
      <c r="M56" s="126">
        <f>IF(F47=0,IF(OR(H56="No",H56=""),0,IF(AND(F47=0,H56="Yes"),I56+J56,0)),IF(AND(F47=C47,H56="Yes"),I56,IF(H56="No",K56,0)))</f>
        <v>0</v>
      </c>
      <c r="N56" s="115"/>
      <c r="P56" s="89" t="str">
        <f>IF(OR(ISNUMBER('[7]WebFIRE TEMPLATE'!AE6),ISNUMBER('[7]WebFIRE TEMPLATE'!AE7),ISNUMBER('[7]WebFIRE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34"/>
      <c r="B57" s="123"/>
      <c r="C57" s="123"/>
      <c r="D57" s="123"/>
      <c r="E57" s="123"/>
      <c r="F57" s="123"/>
      <c r="G57" s="125" t="s">
        <v>82</v>
      </c>
      <c r="H57" s="121"/>
      <c r="I57" s="126">
        <v>0</v>
      </c>
      <c r="J57" s="126">
        <v>15</v>
      </c>
      <c r="K57" s="126">
        <v>-15</v>
      </c>
      <c r="L57" s="126">
        <v>0</v>
      </c>
      <c r="M57" s="126">
        <f>IF(F47=0,IF(OR(H57="No",H57=""),0,IF(AND(F47=0,H57="Yes"),I57+J57,0)),IF(AND(F47=C47,H57="Yes"),I57,IF(H57="No",K57,0)))</f>
        <v>0</v>
      </c>
      <c r="N57" s="115"/>
      <c r="P57" s="89" t="str">
        <f>IF(OR(ISNUMBER('[7]WebFIRE TEMPLATE'!AE6),ISNUMBER('[7]WebFIRE TEMPLATE'!AE7),ISNUMBER('[7]WebFIRE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34"/>
      <c r="B58" s="123"/>
      <c r="C58" s="123"/>
      <c r="D58" s="123"/>
      <c r="E58" s="123"/>
      <c r="F58" s="123"/>
      <c r="G58" s="125" t="s">
        <v>83</v>
      </c>
      <c r="H58" s="121"/>
      <c r="I58" s="126">
        <v>2</v>
      </c>
      <c r="J58" s="126">
        <v>6</v>
      </c>
      <c r="K58" s="126">
        <v>-6</v>
      </c>
      <c r="L58" s="127"/>
      <c r="M58" s="126">
        <f>IF(F47=0,IF(OR(H58="No",H58=""),0,IF(AND(F47=0,H58="Yes"),I58+J58,0)),IF(AND(F47=C47,H58="Yes"),I58,IF(H58="No",K58,0)))</f>
        <v>0</v>
      </c>
      <c r="N58" s="115"/>
      <c r="P58" s="89" t="str">
        <f>IF(OR(ISNUMBER('[7]WebFIRE TEMPLATE'!AE6),ISNUMBER('[7]WebFIRE TEMPLATE'!AE7),ISNUMBER('[7]WebFIRE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34"/>
      <c r="B59" s="123"/>
      <c r="C59" s="123"/>
      <c r="D59" s="123"/>
      <c r="E59" s="123"/>
      <c r="F59" s="123"/>
      <c r="G59" s="125" t="s">
        <v>84</v>
      </c>
      <c r="H59" s="121"/>
      <c r="I59" s="126">
        <v>2</v>
      </c>
      <c r="J59" s="126">
        <v>6</v>
      </c>
      <c r="K59" s="126">
        <v>-6</v>
      </c>
      <c r="L59" s="126">
        <v>0</v>
      </c>
      <c r="M59" s="126">
        <f>IF(F47=0,IF(OR(H59="No",H59=""),0,IF(AND(F47=0,H59="Yes"),I59+J59,0)),IF(AND(F47=C47,H59="Yes"),I59,IF(H59="No",K59,0)))</f>
        <v>0</v>
      </c>
      <c r="N59" s="115"/>
      <c r="P59" s="89" t="str">
        <f>IF(OR(ISNUMBER('[7]WebFIRE TEMPLATE'!AE6),ISNUMBER('[7]WebFIRE TEMPLATE'!AE7),ISNUMBER('[7]WebFIRE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38" t="s">
        <v>85</v>
      </c>
      <c r="B60" s="121"/>
      <c r="C60" s="122">
        <v>12</v>
      </c>
      <c r="D60" s="122">
        <v>0</v>
      </c>
      <c r="E60" s="123"/>
      <c r="F60" s="124">
        <f t="shared" ref="F60" si="5">IF(B60="Yes",C60,D60)</f>
        <v>0</v>
      </c>
      <c r="G60" s="125" t="s">
        <v>86</v>
      </c>
      <c r="H60" s="121"/>
      <c r="I60" s="126">
        <v>4</v>
      </c>
      <c r="J60" s="126">
        <v>12</v>
      </c>
      <c r="K60" s="126">
        <v>-12</v>
      </c>
      <c r="L60" s="127"/>
      <c r="M60" s="126">
        <f>IF(F60=0,IF(OR(H60="No",H60=""),0,IF(AND(F60=0,H60="Yes"),I60+J60,0)),IF(AND(F60=C60,H60="Yes"),I60,IF(H60="No",K60,0)))</f>
        <v>0</v>
      </c>
      <c r="N60" s="115"/>
      <c r="P60" s="89" t="str">
        <f>IF(OR(ISNUMBER('[7]WebFIRE TEMPLATE'!AE6),ISNUMBER('[7]WebFIRE TEMPLATE'!AE7),ISNUMBER('[7]WebFIRE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85" t="s">
        <v>87</v>
      </c>
      <c r="B61" s="185"/>
      <c r="C61" s="185"/>
      <c r="D61" s="185"/>
      <c r="E61" s="185"/>
      <c r="F61" s="185"/>
      <c r="G61" s="185"/>
      <c r="H61" s="185"/>
      <c r="I61" s="185"/>
      <c r="J61" s="185"/>
      <c r="K61" s="185"/>
      <c r="L61" s="185"/>
      <c r="M61" s="185"/>
      <c r="N61" s="106"/>
    </row>
    <row r="62" spans="1:16" ht="18.75" x14ac:dyDescent="0.25">
      <c r="A62" s="98" t="s">
        <v>46</v>
      </c>
      <c r="B62" s="136"/>
      <c r="C62" s="110"/>
      <c r="D62" s="110"/>
      <c r="E62" s="110"/>
      <c r="F62" s="110"/>
      <c r="G62" s="137"/>
      <c r="H62" s="137"/>
      <c r="I62" s="110"/>
      <c r="J62" s="110"/>
      <c r="K62" s="110"/>
      <c r="L62" s="110"/>
      <c r="M62" s="110"/>
      <c r="N62" s="118"/>
    </row>
    <row r="63" spans="1:16" ht="28.5" x14ac:dyDescent="0.25">
      <c r="A63" s="120" t="s">
        <v>88</v>
      </c>
      <c r="B63" s="121" t="s">
        <v>12</v>
      </c>
      <c r="C63" s="122">
        <v>3</v>
      </c>
      <c r="D63" s="122">
        <v>0</v>
      </c>
      <c r="E63" s="123"/>
      <c r="F63" s="124">
        <f t="shared" ref="F63:F64" si="6">IF(B63="Yes",C63,D63)</f>
        <v>3</v>
      </c>
      <c r="G63" s="120" t="s">
        <v>89</v>
      </c>
      <c r="H63" s="140"/>
      <c r="I63" s="124">
        <v>1</v>
      </c>
      <c r="J63" s="124">
        <v>3</v>
      </c>
      <c r="K63" s="124">
        <v>-3</v>
      </c>
      <c r="L63" s="123"/>
      <c r="M63" s="124">
        <f t="shared" ref="M63:M73" si="7">IF(F63=0,IF(OR(H63="No",H63=""),0,IF(AND(F63=0,H63="Yes"),I63+J63,0)),IF(AND(F63=C63,H63="Yes"),I63,IF(H63="No",K63,0)))</f>
        <v>0</v>
      </c>
      <c r="N63" s="141"/>
      <c r="P63" s="89" t="str">
        <f>IF(OR(ISNUMBER('[7]WebFIRE TEMPLATE'!AE6),ISNUMBER('[7]WebFIRE TEMPLATE'!AE7),ISNUMBER('[7]WebFIRE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2" t="s">
        <v>91</v>
      </c>
      <c r="B64" s="121" t="s">
        <v>12</v>
      </c>
      <c r="C64" s="122">
        <v>27</v>
      </c>
      <c r="D64" s="122">
        <v>0</v>
      </c>
      <c r="E64" s="123"/>
      <c r="F64" s="124">
        <f t="shared" si="6"/>
        <v>27</v>
      </c>
      <c r="G64" s="120" t="s">
        <v>92</v>
      </c>
      <c r="H64" s="140"/>
      <c r="I64" s="124">
        <v>4</v>
      </c>
      <c r="J64" s="124">
        <v>12</v>
      </c>
      <c r="K64" s="124">
        <v>-12</v>
      </c>
      <c r="L64" s="123"/>
      <c r="M64" s="124">
        <f t="shared" si="7"/>
        <v>0</v>
      </c>
      <c r="N64" s="141"/>
      <c r="P64" s="89" t="str">
        <f>IF(OR(ISNUMBER('[7]WebFIRE TEMPLATE'!AE6),ISNUMBER('[7]WebFIRE TEMPLATE'!AE7),ISNUMBER('[7]WebFIRE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34"/>
      <c r="B65" s="123"/>
      <c r="C65" s="123"/>
      <c r="D65" s="123"/>
      <c r="E65" s="123"/>
      <c r="F65" s="123"/>
      <c r="G65" s="120" t="s">
        <v>94</v>
      </c>
      <c r="H65" s="140"/>
      <c r="I65" s="124">
        <v>5</v>
      </c>
      <c r="J65" s="124">
        <v>15</v>
      </c>
      <c r="K65" s="124">
        <v>-15</v>
      </c>
      <c r="L65" s="123"/>
      <c r="M65" s="124">
        <f>IF(F64=0,IF(OR(H65="No",H65=""),0,IF(AND(F64=0,H65="Yes"),I65+J65,0)),IF(AND(F64=C64,H65="Yes"),I65,IF(H65="No",K65,0)))</f>
        <v>0</v>
      </c>
      <c r="N65" s="141"/>
      <c r="P65" s="89" t="str">
        <f>IF(OR(ISNUMBER('[7]WebFIRE TEMPLATE'!AE6),ISNUMBER('[7]WebFIRE TEMPLATE'!AE7),ISNUMBER('[7]WebFIRE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0" t="s">
        <v>95</v>
      </c>
      <c r="B66" s="121"/>
      <c r="C66" s="122">
        <v>9</v>
      </c>
      <c r="D66" s="122">
        <v>0</v>
      </c>
      <c r="E66" s="123"/>
      <c r="F66" s="124">
        <f t="shared" ref="F66:F70" si="8">IF(B66="Yes",C66,D66)</f>
        <v>0</v>
      </c>
      <c r="G66" s="120" t="s">
        <v>96</v>
      </c>
      <c r="H66" s="140"/>
      <c r="I66" s="124">
        <v>3</v>
      </c>
      <c r="J66" s="124">
        <v>9</v>
      </c>
      <c r="K66" s="124">
        <v>-9</v>
      </c>
      <c r="L66" s="124">
        <v>0</v>
      </c>
      <c r="M66" s="124">
        <f t="shared" si="7"/>
        <v>0</v>
      </c>
      <c r="N66" s="141"/>
      <c r="P66" s="89" t="str">
        <f>IF(OR(ISNUMBER('[7]WebFIRE TEMPLATE'!AE6),ISNUMBER('[7]WebFIRE TEMPLATE'!AE7),ISNUMBER('[7]WebFIRE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38" t="s">
        <v>97</v>
      </c>
      <c r="B67" s="121" t="s">
        <v>12</v>
      </c>
      <c r="C67" s="122">
        <v>12</v>
      </c>
      <c r="D67" s="122">
        <v>0</v>
      </c>
      <c r="E67" s="123"/>
      <c r="F67" s="124">
        <f t="shared" si="8"/>
        <v>12</v>
      </c>
      <c r="G67" s="138" t="s">
        <v>98</v>
      </c>
      <c r="H67" s="140"/>
      <c r="I67" s="124">
        <v>4</v>
      </c>
      <c r="J67" s="124">
        <v>12</v>
      </c>
      <c r="K67" s="124">
        <v>-12</v>
      </c>
      <c r="L67" s="123"/>
      <c r="M67" s="124">
        <f t="shared" si="7"/>
        <v>0</v>
      </c>
      <c r="N67" s="143"/>
      <c r="P67" s="89" t="str">
        <f>IF(OR(ISNUMBER('[7]WebFIRE TEMPLATE'!AE6),ISNUMBER('[7]WebFIRE TEMPLATE'!AE7),ISNUMBER('[7]WebFIRE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67"/>
    </row>
    <row r="68" spans="1:19" x14ac:dyDescent="0.25">
      <c r="A68" s="138" t="s">
        <v>100</v>
      </c>
      <c r="B68" s="121" t="s">
        <v>12</v>
      </c>
      <c r="C68" s="122">
        <v>12</v>
      </c>
      <c r="D68" s="122">
        <v>0</v>
      </c>
      <c r="E68" s="123"/>
      <c r="F68" s="124">
        <f t="shared" si="8"/>
        <v>12</v>
      </c>
      <c r="G68" s="138" t="s">
        <v>101</v>
      </c>
      <c r="H68" s="140"/>
      <c r="I68" s="124">
        <v>4</v>
      </c>
      <c r="J68" s="124">
        <v>12</v>
      </c>
      <c r="K68" s="124">
        <v>-12</v>
      </c>
      <c r="L68" s="123"/>
      <c r="M68" s="124">
        <f t="shared" si="7"/>
        <v>0</v>
      </c>
      <c r="N68" s="141"/>
      <c r="P68" s="89" t="str">
        <f>IF(OR(ISNUMBER('[7]WebFIRE TEMPLATE'!AE6),ISNUMBER('[7]WebFIRE TEMPLATE'!AE7),ISNUMBER('[7]WebFIRE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67"/>
    </row>
    <row r="69" spans="1:19" ht="28.5" x14ac:dyDescent="0.25">
      <c r="A69" s="138" t="s">
        <v>103</v>
      </c>
      <c r="B69" s="121" t="s">
        <v>12</v>
      </c>
      <c r="C69" s="122">
        <v>9</v>
      </c>
      <c r="D69" s="122">
        <v>0</v>
      </c>
      <c r="E69" s="123"/>
      <c r="F69" s="124">
        <f t="shared" si="8"/>
        <v>9</v>
      </c>
      <c r="G69" s="120" t="s">
        <v>104</v>
      </c>
      <c r="H69" s="140"/>
      <c r="I69" s="124">
        <v>3</v>
      </c>
      <c r="J69" s="124">
        <v>9</v>
      </c>
      <c r="K69" s="124">
        <v>-9</v>
      </c>
      <c r="L69" s="123"/>
      <c r="M69" s="124">
        <f t="shared" si="7"/>
        <v>0</v>
      </c>
      <c r="N69" s="141"/>
      <c r="P69" s="89" t="str">
        <f>IF(OR(ISNUMBER('[7]WebFIRE TEMPLATE'!AE6),ISNUMBER('[7]WebFIRE TEMPLATE'!AE7),ISNUMBER('[7]WebFIRE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67"/>
    </row>
    <row r="70" spans="1:19" ht="57.75" customHeight="1" x14ac:dyDescent="0.25">
      <c r="A70" s="138" t="s">
        <v>106</v>
      </c>
      <c r="B70" s="121" t="s">
        <v>12</v>
      </c>
      <c r="C70" s="122">
        <v>24</v>
      </c>
      <c r="D70" s="122">
        <v>0</v>
      </c>
      <c r="E70" s="123"/>
      <c r="F70" s="124">
        <f t="shared" si="8"/>
        <v>24</v>
      </c>
      <c r="G70" s="120" t="s">
        <v>107</v>
      </c>
      <c r="H70" s="140"/>
      <c r="I70" s="124">
        <v>8</v>
      </c>
      <c r="J70" s="124">
        <v>24</v>
      </c>
      <c r="K70" s="124">
        <v>-120</v>
      </c>
      <c r="L70" s="123"/>
      <c r="M70" s="124">
        <f t="shared" si="7"/>
        <v>0</v>
      </c>
      <c r="N70" s="143"/>
      <c r="P70" s="89" t="str">
        <f>IF(OR(ISNUMBER('[7]WebFIRE TEMPLATE'!AE6),ISNUMBER('[7]WebFIRE TEMPLATE'!AE7),ISNUMBER('[7]WebFIRE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88"/>
      <c r="S70" s="88"/>
    </row>
    <row r="71" spans="1:19" x14ac:dyDescent="0.25">
      <c r="A71" s="138" t="s">
        <v>108</v>
      </c>
      <c r="B71" s="121"/>
      <c r="C71" s="122">
        <v>12</v>
      </c>
      <c r="D71" s="122">
        <v>0</v>
      </c>
      <c r="E71" s="122">
        <v>0</v>
      </c>
      <c r="F71" s="124">
        <f>IF(B71="Yes",C71,(IF(B71="No",D71,E71)))</f>
        <v>0</v>
      </c>
      <c r="G71" s="120" t="s">
        <v>109</v>
      </c>
      <c r="H71" s="140"/>
      <c r="I71" s="124">
        <v>4</v>
      </c>
      <c r="J71" s="124">
        <v>12</v>
      </c>
      <c r="K71" s="124">
        <v>-12</v>
      </c>
      <c r="L71" s="124">
        <v>0</v>
      </c>
      <c r="M71" s="124">
        <f t="shared" si="7"/>
        <v>0</v>
      </c>
      <c r="N71" s="141"/>
      <c r="P71" s="89" t="str">
        <f>IF(OR(ISNUMBER('[7]WebFIRE TEMPLATE'!AE6),ISNUMBER('[7]WebFIRE TEMPLATE'!AE7),ISNUMBER('[7]WebFIRE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38" t="s">
        <v>110</v>
      </c>
      <c r="B72" s="121"/>
      <c r="C72" s="122">
        <v>15</v>
      </c>
      <c r="D72" s="122">
        <v>0</v>
      </c>
      <c r="E72" s="123"/>
      <c r="F72" s="124">
        <f t="shared" ref="F72:F73" si="9">IF(B72="Yes",C72,D72)</f>
        <v>0</v>
      </c>
      <c r="G72" s="120" t="s">
        <v>111</v>
      </c>
      <c r="H72" s="140"/>
      <c r="I72" s="124">
        <v>5</v>
      </c>
      <c r="J72" s="124">
        <v>15</v>
      </c>
      <c r="K72" s="124">
        <v>-15</v>
      </c>
      <c r="L72" s="123"/>
      <c r="M72" s="124">
        <f t="shared" si="7"/>
        <v>0</v>
      </c>
      <c r="N72" s="141"/>
      <c r="P72" s="89" t="str">
        <f>IF(OR(ISNUMBER('[7]WebFIRE TEMPLATE'!AE6),ISNUMBER('[7]WebFIRE TEMPLATE'!AE7),ISNUMBER('[7]WebFIRE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0" t="s">
        <v>112</v>
      </c>
      <c r="B73" s="121" t="s">
        <v>12</v>
      </c>
      <c r="C73" s="122">
        <v>54</v>
      </c>
      <c r="D73" s="122">
        <v>0</v>
      </c>
      <c r="E73" s="123"/>
      <c r="F73" s="124">
        <f t="shared" si="9"/>
        <v>54</v>
      </c>
      <c r="G73" s="120" t="s">
        <v>113</v>
      </c>
      <c r="H73" s="140"/>
      <c r="I73" s="124">
        <v>3</v>
      </c>
      <c r="J73" s="124">
        <v>9</v>
      </c>
      <c r="K73" s="124">
        <v>-9</v>
      </c>
      <c r="L73" s="123"/>
      <c r="M73" s="124">
        <f t="shared" si="7"/>
        <v>0</v>
      </c>
      <c r="N73" s="141"/>
      <c r="P73" s="89" t="str">
        <f>IF(OR(ISNUMBER('[7]WebFIRE TEMPLATE'!AE6),ISNUMBER('[7]WebFIRE TEMPLATE'!AE7),ISNUMBER('[7]WebFIRE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34"/>
      <c r="B74" s="123"/>
      <c r="C74" s="123"/>
      <c r="D74" s="123"/>
      <c r="E74" s="123"/>
      <c r="F74" s="123"/>
      <c r="G74" s="120" t="s">
        <v>115</v>
      </c>
      <c r="H74" s="140"/>
      <c r="I74" s="124">
        <v>4</v>
      </c>
      <c r="J74" s="124">
        <v>12</v>
      </c>
      <c r="K74" s="124">
        <v>-12</v>
      </c>
      <c r="L74" s="123"/>
      <c r="M74" s="124">
        <f>IF(F73=0,IF(OR(H74="No",H74=""),0,IF(AND(F73=0,H74="Yes"),I74+J74,0)),IF(AND(F73=C73,H74="Yes"),I74,IF(H74="No",K74,0)))</f>
        <v>0</v>
      </c>
      <c r="N74" s="141"/>
      <c r="P74" s="89" t="str">
        <f>IF(OR(ISNUMBER('[7]WebFIRE TEMPLATE'!AE6),ISNUMBER('[7]WebFIRE TEMPLATE'!AE7),ISNUMBER('[7]WebFIRE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34"/>
      <c r="B75" s="123"/>
      <c r="C75" s="123"/>
      <c r="D75" s="123"/>
      <c r="E75" s="123"/>
      <c r="F75" s="123"/>
      <c r="G75" s="141" t="s">
        <v>116</v>
      </c>
      <c r="H75" s="140"/>
      <c r="I75" s="124">
        <v>3</v>
      </c>
      <c r="J75" s="124">
        <v>9</v>
      </c>
      <c r="K75" s="124">
        <v>-9</v>
      </c>
      <c r="L75" s="123"/>
      <c r="M75" s="124">
        <f>IF(F73=0,IF(OR(H75="No",H75=""),0,IF(AND(F73=0,H75="Yes"),I75+J75,0)),IF(AND(F73=C73,H75="Yes"),I75,IF(H75="No",K75,0)))</f>
        <v>0</v>
      </c>
      <c r="N75" s="141"/>
      <c r="P75" s="89" t="str">
        <f>IF(OR(ISNUMBER('[7]WebFIRE TEMPLATE'!AE6),ISNUMBER('[7]WebFIRE TEMPLATE'!AE7),ISNUMBER('[7]WebFIRE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34"/>
      <c r="B76" s="123"/>
      <c r="C76" s="123"/>
      <c r="D76" s="123"/>
      <c r="E76" s="123"/>
      <c r="F76" s="123"/>
      <c r="G76" s="141" t="s">
        <v>117</v>
      </c>
      <c r="H76" s="140"/>
      <c r="I76" s="124">
        <v>4</v>
      </c>
      <c r="J76" s="124">
        <v>12</v>
      </c>
      <c r="K76" s="124">
        <v>-12</v>
      </c>
      <c r="L76" s="123"/>
      <c r="M76" s="124">
        <f>IF(F73=0,IF(OR(H76="No",H76=""),0,IF(AND(F73=0,H76="Yes"),I76+J76,0)),IF(AND(F73=C73,H76="Yes"),I76,IF(H76="No",K76,0)))</f>
        <v>0</v>
      </c>
      <c r="N76" s="141"/>
      <c r="P76" s="89" t="str">
        <f>IF(OR(ISNUMBER('[7]WebFIRE TEMPLATE'!AE6),ISNUMBER('[7]WebFIRE TEMPLATE'!AE7),ISNUMBER('[7]WebFIRE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34"/>
      <c r="B77" s="123"/>
      <c r="C77" s="123"/>
      <c r="D77" s="123"/>
      <c r="E77" s="123"/>
      <c r="F77" s="123"/>
      <c r="G77" s="141" t="s">
        <v>118</v>
      </c>
      <c r="H77" s="140"/>
      <c r="I77" s="124">
        <v>4</v>
      </c>
      <c r="J77" s="124">
        <v>12</v>
      </c>
      <c r="K77" s="124">
        <v>-12</v>
      </c>
      <c r="L77" s="123"/>
      <c r="M77" s="124">
        <f>IF(F73=0,IF(OR(H77="No",H77=""),0,IF(AND(F73=0,H77="Yes"),I77+J77,0)),IF(AND(F73=C73,H77="Yes"),I77,IF(H77="No",K77,0)))</f>
        <v>0</v>
      </c>
      <c r="N77" s="141"/>
      <c r="P77" s="89" t="str">
        <f>IF(OR(ISNUMBER('[7]WebFIRE TEMPLATE'!AE6),ISNUMBER('[7]WebFIRE TEMPLATE'!AE7),ISNUMBER('[7]WebFIRE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44"/>
      <c r="E78" s="89"/>
      <c r="F78" s="87"/>
      <c r="G78" s="119"/>
      <c r="H78" s="145"/>
      <c r="M78" s="87"/>
    </row>
    <row r="79" spans="1:19" ht="34.5" hidden="1" customHeight="1" x14ac:dyDescent="0.25">
      <c r="A79" s="187" t="s">
        <v>119</v>
      </c>
      <c r="B79" s="187"/>
      <c r="C79" s="187"/>
      <c r="D79" s="187"/>
      <c r="E79" s="187"/>
      <c r="F79" s="187"/>
      <c r="G79" s="119"/>
      <c r="H79" s="146"/>
      <c r="M79" s="87"/>
    </row>
    <row r="80" spans="1:19" ht="50.25" hidden="1" customHeight="1" x14ac:dyDescent="0.25">
      <c r="A80" s="147"/>
      <c r="B80" s="147"/>
      <c r="C80" s="147"/>
      <c r="D80" s="148"/>
      <c r="E80" s="148" t="s">
        <v>120</v>
      </c>
      <c r="F80" s="148" t="s">
        <v>121</v>
      </c>
      <c r="G80" s="119"/>
      <c r="H80" s="146"/>
      <c r="I80" s="188" t="s">
        <v>120</v>
      </c>
      <c r="J80" s="189"/>
      <c r="K80" s="149"/>
      <c r="L80" s="149"/>
      <c r="M80" s="150" t="s">
        <v>121</v>
      </c>
    </row>
    <row r="81" spans="1:15" ht="15" hidden="1" customHeight="1" x14ac:dyDescent="0.2">
      <c r="B81" s="146"/>
      <c r="D81" s="151" t="s">
        <v>122</v>
      </c>
      <c r="E81" s="87">
        <f>SUM(C14:C15,C17:C19,C24,C25)+IF(H16="N/A",L16,0)+IF(H25="N/A",L25-J25,0)</f>
        <v>87</v>
      </c>
      <c r="F81" s="87">
        <f>SUM(F14:F15,F17:F19,F24,F25)+IF(AND(B15="Yes",H16="N/A"),L16,0)+IF(AND(B25="Yes",H25="N/A"),L25-J25,0)</f>
        <v>6</v>
      </c>
      <c r="H81" s="151" t="s">
        <v>123</v>
      </c>
      <c r="I81" s="88">
        <f>SUM(I13:I15,I17:I24)+IF(AND(B15="Yes",H16="N/A"),L16,I16)+IF(AND(B25="Yes",H25="N/A"),L25,I25)</f>
        <v>30</v>
      </c>
      <c r="J81" s="87">
        <f>SUM(J14:J15,J17:J23,C24,C25)+IF(H16="N/A",L16,0)+IF(H25="N/A",L25-J25,0)</f>
        <v>87</v>
      </c>
      <c r="M81" s="87">
        <f>SUM(M13:M25)</f>
        <v>0</v>
      </c>
    </row>
    <row r="82" spans="1:15" ht="18.75" hidden="1" customHeight="1" x14ac:dyDescent="0.2">
      <c r="B82" s="146"/>
      <c r="D82" s="151" t="s">
        <v>124</v>
      </c>
      <c r="E82" s="87">
        <f>SUM(C28,C34:C36,C42,C47,C60)+IF(H40="N/A",L40-J40,0)+IF(H43="N/A",L43-J43,0)+IF(H44="N/A",L44-J44,0)+IF(H48="N/A",L48-J48,0)+IF(H50="N/A",L50-J50,0)+IF(H53="N/A",L53-J53,0)+IF(H54="N/A",L54-J54)+IF(H55="N/A",L55-J55,0)+IF(H56="N/A",L56-J56,0)+IF(H57="N/A",L57-J57,0)+IF(H59="N/A",L59-J59,0)</f>
        <v>378</v>
      </c>
      <c r="F82" s="87">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1" t="s">
        <v>125</v>
      </c>
      <c r="I82" s="88">
        <f>SUM(I28:I39,I41:I42,I45,I47,I49,I51:I52,I58,I60)+IF(H40="N/A",0,I40)+IF(H43="N/A",0,I43)+IF(H44="N/A",0,I44)+IF(H48="N/A",0,I48)+IF(H50="N/A",0,I50)+IF(H53="N/A",0,I53)+IF(H54="N/A",0,I54)+IF(H55="N/A",0,I55)+IF(H56="N/A",0,I56)+IF(H57="N/A",0,I57)+IF(H59="N/A",0,I59)</f>
        <v>118</v>
      </c>
      <c r="J82" s="87">
        <f>SUM(J28:J45,J47:J60)-IF(H40="N/A",J40,0)-IF(H43="N/A",J43,0)-IF(H44="N/A",J44,0)-IF(H48="N/A",J48,0)-IF(H50="N/A",J50,0)-IF(H53="N/A",J53,0)-IF(H54="N/A",J54)-IF(H55="N/A",J55,0)-IF(H56="N/A",J56,0)-IF(H57="N/A",J57,0)-IF(H59="N/A",J59,0)</f>
        <v>378</v>
      </c>
      <c r="M82" s="87">
        <f>SUM(M28:M45,M47:M60)</f>
        <v>0</v>
      </c>
    </row>
    <row r="83" spans="1:15" ht="18.75" hidden="1" customHeight="1" x14ac:dyDescent="0.2">
      <c r="B83" s="146"/>
      <c r="D83" s="152" t="s">
        <v>126</v>
      </c>
      <c r="E83" s="87">
        <f>SUM(C63:C64,C66:C73)+IF(H66="N/A",L66-J66,0)+IF(H71="N/A",L71-J71,0)</f>
        <v>177</v>
      </c>
      <c r="F83" s="87">
        <f>SUM(F63:F64,F66:F73)+IF(H66="N/A",L66-J66,0)+IF(H71="N/A",L71-J71,0)</f>
        <v>141</v>
      </c>
      <c r="G83" s="88"/>
      <c r="H83" s="152" t="s">
        <v>127</v>
      </c>
      <c r="I83" s="88">
        <f>SUM(I63:I65,I67:I70,I72:I77)+IF(AND(B66="Yes",H66="N/A"),L66,I66)+IF(AND(B71="Yes",H71="N/A"),L71,I71)</f>
        <v>59</v>
      </c>
      <c r="J83" s="87">
        <f>SUM(J63:J65,J67:J70,J72:J77)+IF(AND(B66="Yes",H66="N/A"),L66,J66)+IF(AND(B71="Yes",H71="N/A"),L71,J71)</f>
        <v>177</v>
      </c>
      <c r="M83" s="87">
        <f>SUM(M63:M77)</f>
        <v>0</v>
      </c>
    </row>
    <row r="84" spans="1:15" ht="15" hidden="1" customHeight="1" x14ac:dyDescent="0.2">
      <c r="B84" s="146"/>
      <c r="G84" s="89" t="s">
        <v>128</v>
      </c>
      <c r="H84" s="146"/>
      <c r="N84" s="89"/>
    </row>
    <row r="85" spans="1:15" ht="61.5" hidden="1" customHeight="1" x14ac:dyDescent="0.25">
      <c r="B85" s="153" t="s">
        <v>129</v>
      </c>
      <c r="C85" s="154" t="s">
        <v>130</v>
      </c>
      <c r="E85" s="155" t="s">
        <v>131</v>
      </c>
      <c r="F85" s="156" t="s">
        <v>132</v>
      </c>
      <c r="H85" s="86" t="s">
        <v>133</v>
      </c>
      <c r="I85" s="86" t="s">
        <v>134</v>
      </c>
      <c r="J85" s="86"/>
      <c r="L85" s="157" t="s">
        <v>131</v>
      </c>
      <c r="M85" s="158" t="s">
        <v>135</v>
      </c>
      <c r="N85" s="89"/>
    </row>
    <row r="86" spans="1:15" hidden="1" x14ac:dyDescent="0.25">
      <c r="A86" s="151" t="s">
        <v>136</v>
      </c>
      <c r="B86" s="86">
        <v>75</v>
      </c>
      <c r="C86" s="87">
        <f>SUM(C14:C15,C17:C19,C24,C25,C28,C34:C36,C42,C47,C60)+IF(H16="N/A",L16-J16,0)+IF(H25="N/A",L25-J25,0)+IF(H40="N/A",L40-J40,0)+IF(H43="N/A",L43-J43,0)+IF(H44="N/A",L44-J44,0)+IF(H48="N/A",L48-J48,0)+IF(H50="N/A",L50-J50,0)+IF(H53="N/A",L53-J53,0)+IF(H54="N/A",L54-J54)+IF(H55="N/A",L55-J55,0)+IF(H56="N/A",L56-J56,0)+IF(H57="N/A",L57-J57,0)+IF(H59="N/A",L59-J59,0)</f>
        <v>465</v>
      </c>
      <c r="D86" s="87"/>
      <c r="E86" s="86">
        <f>IF(F86&gt;0,ROUND(((100*F86/J86)+F12+F46),0),0)</f>
        <v>0</v>
      </c>
      <c r="F86" s="86">
        <f>IF(AND(B28="",B34="",B35="",B36="",B42="",B47="",B60=""),0,SUM(F81,F82))</f>
        <v>0</v>
      </c>
      <c r="G86" s="151" t="s">
        <v>136</v>
      </c>
      <c r="H86" s="86">
        <v>25</v>
      </c>
      <c r="I86" s="87">
        <f>I81+I82</f>
        <v>148</v>
      </c>
      <c r="J86" s="88">
        <f>I81+I82+J81+J82</f>
        <v>613</v>
      </c>
      <c r="L86" s="86">
        <f>IF(M86=0,0,ROUND(((100*M86/J86)+M12+M46),0))</f>
        <v>0</v>
      </c>
      <c r="M86" s="86">
        <f>IF(AND(H28="",H29="",H30="",H31="",H32="",H33="",H34="",H35="",H36="",H37="",H38="",H39="",H40="",H41="",H42="",H43="",H44="",H45="",H47="",H48="",H49="",H50="",H51="",H52="",H53="",H54="",H55="",H56="",H57="",H58="",H59="",H60=""),0,SUM(M81,M82))</f>
        <v>0</v>
      </c>
    </row>
    <row r="87" spans="1:15" hidden="1" x14ac:dyDescent="0.25">
      <c r="A87" s="151" t="s">
        <v>137</v>
      </c>
      <c r="B87" s="86">
        <v>75</v>
      </c>
      <c r="C87" s="87">
        <f>SUM(C14:C15,C17:C19,C24,C25,C63:C64,C66:C73)+IF(H16="N/A",L16,0)+IF(H25="N/A",L25-J25,0)+IF(H66="N/A",L66-J66,0)+IF(H71="N/A",L71-J71,0)</f>
        <v>264</v>
      </c>
      <c r="D87" s="87"/>
      <c r="E87" s="86">
        <f>IF(F87&gt;0,ROUND(((100*F87/J87)+F12),0),0)</f>
        <v>42</v>
      </c>
      <c r="F87" s="86">
        <f>IF(AND(B63="",B64="",B66="",B67="",B68="",B69="",B70="",B71="",B72="",B73=""),0,SUM(F81,F83))</f>
        <v>147</v>
      </c>
      <c r="G87" s="151" t="s">
        <v>137</v>
      </c>
      <c r="H87" s="86">
        <v>25</v>
      </c>
      <c r="I87" s="86">
        <f>I81+I83</f>
        <v>89</v>
      </c>
      <c r="J87" s="88">
        <f>I81+I83+J81+J83</f>
        <v>353</v>
      </c>
      <c r="L87" s="86">
        <f>IF(M87=0,0,ROUND(((100*M87/J87)+M12),0))</f>
        <v>0</v>
      </c>
      <c r="M87" s="86">
        <f>IF(AND(H63="",H64="",H65="",H66="",H67="",H68="",H69="",H70="",H71="",H72="",H73="",H74="",H75="",H76="",H77=""),0,SUM(M81,M83))</f>
        <v>0</v>
      </c>
    </row>
    <row r="88" spans="1:15" x14ac:dyDescent="0.25">
      <c r="E88" s="159"/>
    </row>
    <row r="91" spans="1:15" x14ac:dyDescent="0.25">
      <c r="F91" s="89"/>
      <c r="H91" s="87" t="s">
        <v>138</v>
      </c>
    </row>
    <row r="92" spans="1:15" x14ac:dyDescent="0.25">
      <c r="G92" s="151" t="s">
        <v>136</v>
      </c>
      <c r="H92" s="86">
        <f>IF(E86+L86&lt;0,0,IF(E86+L86&gt;100,100,E86+L86))</f>
        <v>0</v>
      </c>
    </row>
    <row r="93" spans="1:15" x14ac:dyDescent="0.25">
      <c r="G93" s="151" t="s">
        <v>137</v>
      </c>
      <c r="H93" s="86">
        <f>IF((E87+L87)&lt;0,0,IF(E87+L87&gt;100,100,E87+L87))</f>
        <v>42</v>
      </c>
    </row>
    <row r="94" spans="1:15" x14ac:dyDescent="0.25">
      <c r="O94" s="86"/>
    </row>
    <row r="95" spans="1:15" x14ac:dyDescent="0.25">
      <c r="C95" s="160"/>
      <c r="F95" s="160"/>
      <c r="I95" s="86"/>
      <c r="J95" s="86"/>
    </row>
    <row r="96" spans="1:15" x14ac:dyDescent="0.25">
      <c r="C96" s="16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200</v>
      </c>
      <c r="C1" s="172"/>
      <c r="D1" s="172"/>
      <c r="E1" s="172"/>
      <c r="F1" s="172"/>
      <c r="G1" s="172"/>
    </row>
    <row r="2" spans="1:19" x14ac:dyDescent="0.25">
      <c r="A2" s="1" t="s">
        <v>2</v>
      </c>
      <c r="B2" s="171" t="s">
        <v>201</v>
      </c>
      <c r="C2" s="172"/>
      <c r="D2" s="172"/>
      <c r="E2" s="172"/>
      <c r="F2" s="172"/>
      <c r="G2" s="172"/>
    </row>
    <row r="3" spans="1:19" x14ac:dyDescent="0.25">
      <c r="A3" s="1" t="s">
        <v>4</v>
      </c>
      <c r="B3" s="171">
        <v>30603404</v>
      </c>
      <c r="C3" s="172"/>
      <c r="D3" s="172"/>
      <c r="E3" s="172"/>
      <c r="F3" s="172"/>
      <c r="G3" s="172"/>
      <c r="N3" s="7" t="s">
        <v>202</v>
      </c>
    </row>
    <row r="4" spans="1:19" ht="25.5" x14ac:dyDescent="0.25">
      <c r="A4" s="8" t="s">
        <v>6</v>
      </c>
      <c r="B4" s="173" t="s">
        <v>199</v>
      </c>
      <c r="C4" s="174"/>
      <c r="D4" s="174"/>
      <c r="E4" s="174"/>
      <c r="F4" s="174"/>
      <c r="G4" s="175"/>
      <c r="N4" s="165" t="s">
        <v>203</v>
      </c>
    </row>
    <row r="5" spans="1:19" x14ac:dyDescent="0.25">
      <c r="A5" s="9" t="s">
        <v>9</v>
      </c>
      <c r="B5" s="176" t="s">
        <v>10</v>
      </c>
      <c r="C5" s="177"/>
      <c r="D5" s="177"/>
      <c r="E5" s="177"/>
      <c r="F5" s="177"/>
      <c r="G5" s="177"/>
      <c r="N5" s="166"/>
    </row>
    <row r="7" spans="1:19" ht="23.25" x14ac:dyDescent="0.25">
      <c r="A7" s="169" t="s">
        <v>11</v>
      </c>
      <c r="B7" s="170"/>
      <c r="C7" s="170"/>
      <c r="D7" s="170"/>
      <c r="E7" s="170"/>
      <c r="F7" s="170"/>
      <c r="G7" s="170"/>
      <c r="H7" s="10">
        <f>IF(AND(H92=0,H93=0),0,IF(AND(H92&gt;0,H93&gt;0),((H92+H93)/2),IF(H93&gt;0,H93,H92)))</f>
        <v>41</v>
      </c>
    </row>
    <row r="8" spans="1:19" ht="12" customHeight="1" x14ac:dyDescent="0.25">
      <c r="A8" s="161"/>
      <c r="B8" s="162"/>
      <c r="C8" s="162"/>
      <c r="D8" s="162"/>
      <c r="E8" s="162"/>
      <c r="F8" s="162"/>
      <c r="G8" s="162"/>
      <c r="H8" s="10"/>
    </row>
    <row r="9" spans="1:19" ht="7.5" customHeight="1" x14ac:dyDescent="0.25">
      <c r="B9" s="13"/>
      <c r="J9" s="3" t="s">
        <v>12</v>
      </c>
      <c r="K9" s="3" t="s">
        <v>13</v>
      </c>
      <c r="L9" s="3" t="s">
        <v>14</v>
      </c>
    </row>
    <row r="10" spans="1:19" ht="63.75" x14ac:dyDescent="0.25">
      <c r="A10" s="163" t="s">
        <v>15</v>
      </c>
      <c r="B10" s="15" t="s">
        <v>16</v>
      </c>
      <c r="C10" s="16" t="s">
        <v>12</v>
      </c>
      <c r="D10" s="17" t="s">
        <v>13</v>
      </c>
      <c r="E10" s="18" t="s">
        <v>14</v>
      </c>
      <c r="F10" s="17" t="s">
        <v>17</v>
      </c>
      <c r="G10" s="163"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c r="P12" s="33"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204</v>
      </c>
      <c r="P14" s="33"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32" t="s">
        <v>205</v>
      </c>
      <c r="P24" s="35"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63"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63" t="s">
        <v>46</v>
      </c>
      <c r="B62" s="51"/>
      <c r="C62" s="27"/>
      <c r="D62" s="27"/>
      <c r="E62" s="27"/>
      <c r="F62" s="27"/>
      <c r="G62" s="52"/>
      <c r="H62" s="52"/>
      <c r="I62" s="27"/>
      <c r="J62" s="27"/>
      <c r="K62" s="27"/>
      <c r="L62" s="27"/>
      <c r="M62" s="27"/>
      <c r="N62" s="34"/>
    </row>
    <row r="63" spans="1:16" ht="28.5" x14ac:dyDescent="0.25">
      <c r="A63" s="36" t="s">
        <v>88</v>
      </c>
      <c r="B63" s="37" t="s">
        <v>13</v>
      </c>
      <c r="C63" s="38">
        <v>3</v>
      </c>
      <c r="D63" s="38">
        <v>0</v>
      </c>
      <c r="E63" s="39"/>
      <c r="F63" s="40">
        <f t="shared" ref="F63:F64" si="6">IF(B63="Yes",C63,D63)</f>
        <v>0</v>
      </c>
      <c r="G63" s="36" t="s">
        <v>89</v>
      </c>
      <c r="H63" s="54"/>
      <c r="I63" s="40">
        <v>1</v>
      </c>
      <c r="J63" s="40">
        <v>3</v>
      </c>
      <c r="K63" s="40">
        <v>-3</v>
      </c>
      <c r="L63" s="39"/>
      <c r="M63" s="40">
        <f t="shared" ref="M63:M73" si="7">IF(F63=0,IF(OR(H63="No",H63=""),0,IF(AND(F63=0,H63="Yes"),I63+J63,0)),IF(AND(F63=C63,H63="Yes"),I63,IF(H63="No",K63,0)))</f>
        <v>0</v>
      </c>
      <c r="N63" s="55"/>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12</v>
      </c>
      <c r="C67" s="38">
        <v>12</v>
      </c>
      <c r="D67" s="38">
        <v>0</v>
      </c>
      <c r="E67" s="39"/>
      <c r="F67" s="40">
        <f t="shared" si="8"/>
        <v>12</v>
      </c>
      <c r="G67" s="53" t="s">
        <v>98</v>
      </c>
      <c r="H67" s="54"/>
      <c r="I67" s="40">
        <v>4</v>
      </c>
      <c r="J67" s="40">
        <v>12</v>
      </c>
      <c r="K67" s="40">
        <v>-12</v>
      </c>
      <c r="L67" s="39"/>
      <c r="M67" s="40">
        <f t="shared" si="7"/>
        <v>0</v>
      </c>
      <c r="N67" s="57"/>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ht="115.5"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17" t="s">
        <v>190</v>
      </c>
    </row>
    <row r="69" spans="1:19" ht="129.7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17" t="s">
        <v>191</v>
      </c>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128" t="s">
        <v>192</v>
      </c>
      <c r="R70" s="4"/>
      <c r="S70" s="4"/>
    </row>
    <row r="71" spans="1:19" ht="87"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c r="Q71" s="128" t="s">
        <v>193</v>
      </c>
    </row>
    <row r="72" spans="1:19" ht="130.5" x14ac:dyDescent="0.25">
      <c r="A72" s="53" t="s">
        <v>110</v>
      </c>
      <c r="B72" s="37" t="s">
        <v>12</v>
      </c>
      <c r="C72" s="38">
        <v>15</v>
      </c>
      <c r="D72" s="38">
        <v>0</v>
      </c>
      <c r="E72" s="39"/>
      <c r="F72" s="40">
        <f t="shared" ref="F72:F73" si="9">IF(B72="Yes",C72,D72)</f>
        <v>15</v>
      </c>
      <c r="G72" s="36" t="s">
        <v>111</v>
      </c>
      <c r="H72" s="54"/>
      <c r="I72" s="40">
        <v>5</v>
      </c>
      <c r="J72" s="40">
        <v>15</v>
      </c>
      <c r="K72" s="40">
        <v>-15</v>
      </c>
      <c r="L72" s="39"/>
      <c r="M72" s="40">
        <f t="shared" si="7"/>
        <v>0</v>
      </c>
      <c r="N72" s="55"/>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Q72" s="128" t="s">
        <v>194</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164"/>
      <c r="B80" s="164"/>
      <c r="C80" s="164"/>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129</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41</v>
      </c>
      <c r="F87" s="2">
        <f>IF(AND(B63="",B64="",B66="",B67="",B68="",B69="",B70="",B71="",B72="",B73=""),0,SUM(F81,F83))</f>
        <v>144</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41</v>
      </c>
    </row>
    <row r="94" spans="1:15" x14ac:dyDescent="0.25">
      <c r="O94" s="2"/>
    </row>
    <row r="95" spans="1:15" x14ac:dyDescent="0.25">
      <c r="C95" s="74"/>
      <c r="F95" s="74"/>
      <c r="I95" s="2"/>
      <c r="J95" s="2"/>
    </row>
    <row r="96" spans="1:15" x14ac:dyDescent="0.25">
      <c r="C96" s="74"/>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3" fitToHeight="2" orientation="portrait" r:id="rId1"/>
  <headerFooter>
    <oddFooter>&amp;R&amp;F
&amp;A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96"/>
  <sheetViews>
    <sheetView zoomScale="80" zoomScaleNormal="70" workbookViewId="0">
      <pane ySplit="10" topLeftCell="A11" activePane="bottomLeft" state="frozen"/>
      <selection activeCell="B1" sqref="B1"/>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163</v>
      </c>
      <c r="C1" s="172"/>
      <c r="D1" s="172"/>
      <c r="E1" s="172"/>
      <c r="F1" s="172"/>
      <c r="G1" s="172"/>
    </row>
    <row r="2" spans="1:19" x14ac:dyDescent="0.25">
      <c r="A2" s="1" t="s">
        <v>2</v>
      </c>
      <c r="B2" s="183" t="s">
        <v>164</v>
      </c>
      <c r="C2" s="184"/>
      <c r="D2" s="184"/>
      <c r="E2" s="184"/>
      <c r="F2" s="184"/>
      <c r="G2" s="184"/>
    </row>
    <row r="3" spans="1:19" x14ac:dyDescent="0.25">
      <c r="A3" s="1" t="s">
        <v>4</v>
      </c>
      <c r="B3" s="183">
        <v>30603404</v>
      </c>
      <c r="C3" s="184"/>
      <c r="D3" s="184"/>
      <c r="E3" s="184"/>
      <c r="F3" s="184"/>
      <c r="G3" s="184"/>
      <c r="N3" s="7" t="s">
        <v>165</v>
      </c>
    </row>
    <row r="4" spans="1:19" x14ac:dyDescent="0.25">
      <c r="A4" s="8" t="s">
        <v>6</v>
      </c>
      <c r="B4" s="173" t="s">
        <v>7</v>
      </c>
      <c r="C4" s="174"/>
      <c r="D4" s="174"/>
      <c r="E4" s="174"/>
      <c r="F4" s="174"/>
      <c r="G4" s="175"/>
      <c r="N4" s="7" t="s">
        <v>166</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37</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9"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c r="P12" s="33" t="str">
        <f>IF(OR(ISNUMBER('[2]WebFIRE TEMPLATE'!AE6),ISNUMBER('[2]WebFIRE TEMPLATE'!AE7),ISNUMBER('[2]WebFIRE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IF(OR(ISNUMBER('[2]WebFIRE TEMPLATE'!AE6),ISNUMBER('[2]WebFIRE TEMPLATE'!AE7),ISNUMBER('[2]WebFIRE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167</v>
      </c>
      <c r="P14" s="33" t="str">
        <f>IF(OR(ISNUMBER('[2]WebFIRE TEMPLATE'!AE6),ISNUMBER('[2]WebFIRE TEMPLATE'!AE7),ISNUMBER('[2]WebFIRE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IF(OR(ISNUMBER('[2]WebFIRE TEMPLATE'!AE6),ISNUMBER('[2]WebFIRE TEMPLATE'!AE7),ISNUMBER('[2]WebFIRE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IF(OR(ISNUMBER('[2]WebFIRE TEMPLATE'!AE6),ISNUMBER('[2]WebFIRE TEMPLATE'!AE7),ISNUMBER('[2]WebFIRE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36" t="s">
        <v>32</v>
      </c>
      <c r="H17" s="37"/>
      <c r="I17" s="42">
        <v>1</v>
      </c>
      <c r="J17" s="42">
        <v>3</v>
      </c>
      <c r="K17" s="42">
        <v>-3</v>
      </c>
      <c r="L17" s="43"/>
      <c r="M17" s="42">
        <f>IF(F17=0,IF(OR(H17="No",H17=""),0,IF(AND(F17=0,H17="Yes"),I17+J17,0)),IF(AND(F17=C17,H17="Yes"),I17,IF(H17="No",K17,0)))</f>
        <v>0</v>
      </c>
      <c r="N17" s="32"/>
      <c r="P17" s="35" t="str">
        <f>IF(OR(ISNUMBER('[2]WebFIRE TEMPLATE'!AE6),ISNUMBER('[2]WebFIRE TEMPLATE'!AE7),ISNUMBER('[2]WebFIRE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36" t="s">
        <v>34</v>
      </c>
      <c r="H18" s="37"/>
      <c r="I18" s="42">
        <v>2</v>
      </c>
      <c r="J18" s="42">
        <v>6</v>
      </c>
      <c r="K18" s="42">
        <v>-6</v>
      </c>
      <c r="L18" s="43"/>
      <c r="M18" s="42">
        <f>IF(F18=0,IF(OR(H18="No",H18=""),0,IF(AND(F18=0,H18="Yes"),I18+J18,0)),IF(AND(F18=C18,H18="Yes"),I18,IF(H18="No",K18,0)))</f>
        <v>0</v>
      </c>
      <c r="N18" s="32"/>
      <c r="P18" s="35" t="str">
        <f>IF(OR(ISNUMBER('[2]WebFIRE TEMPLATE'!AE6),ISNUMBER('[2]WebFIRE TEMPLATE'!AE7),ISNUMBER('[2]WebFIRE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55" t="s">
        <v>36</v>
      </c>
      <c r="H19" s="37"/>
      <c r="I19" s="42">
        <v>4</v>
      </c>
      <c r="J19" s="42">
        <v>12</v>
      </c>
      <c r="K19" s="42">
        <v>-12</v>
      </c>
      <c r="L19" s="43"/>
      <c r="M19" s="42">
        <f>IF(F19=0,IF(OR(H19="No",H19=""),0,IF(AND(F19=0,H19="Yes"),I19+J19,0)),IF(AND(F19=C19,H19="Yes"),I19,IF(H19="No",K19,0)))</f>
        <v>0</v>
      </c>
      <c r="N19" s="32" t="s">
        <v>168</v>
      </c>
      <c r="P19" s="35" t="str">
        <f>IF(OR(ISNUMBER('[2]WebFIRE TEMPLATE'!AE6),ISNUMBER('[2]WebFIRE TEMPLATE'!AE7),ISNUMBER('[2]WebFIRE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IF(OR(ISNUMBER('[2]WebFIRE TEMPLATE'!AE6),ISNUMBER('[2]WebFIRE TEMPLATE'!AE7),ISNUMBER('[2]WebFIRE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IF(OR(ISNUMBER('[2]WebFIRE TEMPLATE'!AE6),ISNUMBER('[2]WebFIRE TEMPLATE'!AE7),ISNUMBER('[2]WebFIRE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IF(OR(ISNUMBER('[2]WebFIRE TEMPLATE'!AE6),ISNUMBER('[2]WebFIRE TEMPLATE'!AE7),ISNUMBER('[2]WebFIRE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IF(OR(ISNUMBER('[2]WebFIRE TEMPLATE'!AE6),ISNUMBER('[2]WebFIRE TEMPLATE'!AE7),ISNUMBER('[2]WebFIRE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49"/>
      <c r="P24" s="35" t="str">
        <f>IF(OR(ISNUMBER('[2]WebFIRE TEMPLATE'!AE6),ISNUMBER('[2]WebFIRE TEMPLATE'!AE7),ISNUMBER('[2]WebFIRE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79"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IF(OR(ISNUMBER('[2]WebFIRE TEMPLATE'!AE6),ISNUMBER('[2]WebFIRE TEMPLATE'!AE7),ISNUMBER('[2]WebFIRE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IF(OR(ISNUMBER('[2]WebFIRE TEMPLATE'!AE6),ISNUMBER('[2]WebFIRE TEMPLATE'!AE7),ISNUMBER('[2]WebFIRE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IF(OR(ISNUMBER('[2]WebFIRE TEMPLATE'!AE6),ISNUMBER('[2]WebFIRE TEMPLATE'!AE7),ISNUMBER('[2]WebFIRE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IF(OR(ISNUMBER('[2]WebFIRE TEMPLATE'!AE6),ISNUMBER('[2]WebFIRE TEMPLATE'!AE7),ISNUMBER('[2]WebFIRE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IF(OR(ISNUMBER('[2]WebFIRE TEMPLATE'!AE6),ISNUMBER('[2]WebFIRE TEMPLATE'!AE7),ISNUMBER('[2]WebFIRE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IF(OR(ISNUMBER('[2]WebFIRE TEMPLATE'!AE6),ISNUMBER('[2]WebFIRE TEMPLATE'!AE7),ISNUMBER('[2]WebFIRE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IF(OR(ISNUMBER('[2]WebFIRE TEMPLATE'!AE6),ISNUMBER('[2]WebFIRE TEMPLATE'!AE7),ISNUMBER('[2]WebFIRE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IF(OR(ISNUMBER('[2]WebFIRE TEMPLATE'!AE6),ISNUMBER('[2]WebFIRE TEMPLATE'!AE7),ISNUMBER('[2]WebFIRE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IF(OR(ISNUMBER('[2]WebFIRE TEMPLATE'!AE6),ISNUMBER('[2]WebFIRE TEMPLATE'!AE7),ISNUMBER('[2]WebFIRE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IF(OR(ISNUMBER('[2]WebFIRE TEMPLATE'!AE6),ISNUMBER('[2]WebFIRE TEMPLATE'!AE7),ISNUMBER('[2]WebFIRE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IF(OR(ISNUMBER('[2]WebFIRE TEMPLATE'!AE6),ISNUMBER('[2]WebFIRE TEMPLATE'!AE7),ISNUMBER('[2]WebFIRE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IF(OR(ISNUMBER('[2]WebFIRE TEMPLATE'!AE6),ISNUMBER('[2]WebFIRE TEMPLATE'!AE7),ISNUMBER('[2]WebFIRE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IF(OR(ISNUMBER('[2]WebFIRE TEMPLATE'!AE6),ISNUMBER('[2]WebFIRE TEMPLATE'!AE7),ISNUMBER('[2]WebFIRE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IF(OR(ISNUMBER('[2]WebFIRE TEMPLATE'!AE6),ISNUMBER('[2]WebFIRE TEMPLATE'!AE7),ISNUMBER('[2]WebFIRE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IF(OR(ISNUMBER('[2]WebFIRE TEMPLATE'!AE6),ISNUMBER('[2]WebFIRE TEMPLATE'!AE7),ISNUMBER('[2]WebFIRE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IF(OR(ISNUMBER('[2]WebFIRE TEMPLATE'!AE6),ISNUMBER('[2]WebFIRE TEMPLATE'!AE7),ISNUMBER('[2]WebFIRE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IF(OR(ISNUMBER('[2]WebFIRE TEMPLATE'!AE6),ISNUMBER('[2]WebFIRE TEMPLATE'!AE7),ISNUMBER('[2]WebFIRE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IF(OR(ISNUMBER('[2]WebFIRE TEMPLATE'!AE6),ISNUMBER('[2]WebFIRE TEMPLATE'!AE7),ISNUMBER('[2]WebFIRE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IF(OR(ISNUMBER('[2]WebFIRE TEMPLATE'!AE6),ISNUMBER('[2]WebFIRE TEMPLATE'!AE7),ISNUMBER('[2]WebFIRE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IF(OR(ISNUMBER('[2]WebFIRE TEMPLATE'!AE6),ISNUMBER('[2]WebFIRE TEMPLATE'!AE7),ISNUMBER('[2]WebFIRE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IF(OR(ISNUMBER('[2]WebFIRE TEMPLATE'!AE6),ISNUMBER('[2]WebFIRE TEMPLATE'!AE7),ISNUMBER('[2]WebFIRE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IF(OR(ISNUMBER('[2]WebFIRE TEMPLATE'!AE6),ISNUMBER('[2]WebFIRE TEMPLATE'!AE7),ISNUMBER('[2]WebFIRE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IF(OR(ISNUMBER('[2]WebFIRE TEMPLATE'!AE6),ISNUMBER('[2]WebFIRE TEMPLATE'!AE7),ISNUMBER('[2]WebFIRE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IF(OR(ISNUMBER('[2]WebFIRE TEMPLATE'!AE6),ISNUMBER('[2]WebFIRE TEMPLATE'!AE7),ISNUMBER('[2]WebFIRE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IF(OR(ISNUMBER('[2]WebFIRE TEMPLATE'!AE6),ISNUMBER('[2]WebFIRE TEMPLATE'!AE7),ISNUMBER('[2]WebFIRE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IF(OR(ISNUMBER('[2]WebFIRE TEMPLATE'!AE6),ISNUMBER('[2]WebFIRE TEMPLATE'!AE7),ISNUMBER('[2]WebFIRE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IF(OR(ISNUMBER('[2]WebFIRE TEMPLATE'!AE6),ISNUMBER('[2]WebFIRE TEMPLATE'!AE7),ISNUMBER('[2]WebFIRE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IF(OR(ISNUMBER('[2]WebFIRE TEMPLATE'!AE6),ISNUMBER('[2]WebFIRE TEMPLATE'!AE7),ISNUMBER('[2]WebFIRE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IF(OR(ISNUMBER('[2]WebFIRE TEMPLATE'!AE6),ISNUMBER('[2]WebFIRE TEMPLATE'!AE7),ISNUMBER('[2]WebFIRE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IF(OR(ISNUMBER('[2]WebFIRE TEMPLATE'!AE6),ISNUMBER('[2]WebFIRE TEMPLATE'!AE7),ISNUMBER('[2]WebFIRE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IF(OR(ISNUMBER('[2]WebFIRE TEMPLATE'!AE6),ISNUMBER('[2]WebFIRE TEMPLATE'!AE7),ISNUMBER('[2]WebFIRE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IF(OR(ISNUMBER('[2]WebFIRE TEMPLATE'!AE6),ISNUMBER('[2]WebFIRE TEMPLATE'!AE7),ISNUMBER('[2]WebFIRE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IF(OR(ISNUMBER('[2]WebFIRE TEMPLATE'!AE6),ISNUMBER('[2]WebFIRE TEMPLATE'!AE7),ISNUMBER('[2]WebFIRE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IF(OR(ISNUMBER('[2]WebFIRE TEMPLATE'!AE6),ISNUMBER('[2]WebFIRE TEMPLATE'!AE7),ISNUMBER('[2]WebFIRE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79" t="s">
        <v>13</v>
      </c>
      <c r="C63" s="38">
        <v>3</v>
      </c>
      <c r="D63" s="38">
        <v>0</v>
      </c>
      <c r="E63" s="39"/>
      <c r="F63" s="40">
        <f t="shared" ref="F63:F64" si="6">IF(B63="Yes",C63,D63)</f>
        <v>0</v>
      </c>
      <c r="G63" s="36" t="s">
        <v>89</v>
      </c>
      <c r="H63" s="54"/>
      <c r="I63" s="40">
        <v>1</v>
      </c>
      <c r="J63" s="40">
        <v>3</v>
      </c>
      <c r="K63" s="40">
        <v>-3</v>
      </c>
      <c r="L63" s="39"/>
      <c r="M63" s="40">
        <f t="shared" ref="M63:M73" si="7">IF(F63=0,IF(OR(H63="No",H63=""),0,IF(AND(F63=0,H63="Yes"),I63+J63,0)),IF(AND(F63=C63,H63="Yes"),I63,IF(H63="No",K63,0)))</f>
        <v>0</v>
      </c>
      <c r="N63" s="55"/>
      <c r="P63" s="5" t="str">
        <f>IF(OR(ISNUMBER('[2]WebFIRE TEMPLATE'!AE6),ISNUMBER('[2]WebFIRE TEMPLATE'!AE7),ISNUMBER('[2]WebFIRE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160</v>
      </c>
      <c r="P64" s="5" t="str">
        <f>IF(OR(ISNUMBER('[2]WebFIRE TEMPLATE'!AE6),ISNUMBER('[2]WebFIRE TEMPLATE'!AE7),ISNUMBER('[2]WebFIRE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IF(OR(ISNUMBER('[2]WebFIRE TEMPLATE'!AE6),ISNUMBER('[2]WebFIRE TEMPLATE'!AE7),ISNUMBER('[2]WebFIRE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IF(OR(ISNUMBER('[2]WebFIRE TEMPLATE'!AE6),ISNUMBER('[2]WebFIRE TEMPLATE'!AE7),ISNUMBER('[2]WebFIRE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12</v>
      </c>
      <c r="C67" s="38">
        <v>12</v>
      </c>
      <c r="D67" s="38">
        <v>0</v>
      </c>
      <c r="E67" s="39"/>
      <c r="F67" s="40">
        <f t="shared" si="8"/>
        <v>12</v>
      </c>
      <c r="G67" s="53" t="s">
        <v>98</v>
      </c>
      <c r="H67" s="54"/>
      <c r="I67" s="40">
        <v>4</v>
      </c>
      <c r="J67" s="40">
        <v>12</v>
      </c>
      <c r="K67" s="40">
        <v>-12</v>
      </c>
      <c r="L67" s="39"/>
      <c r="M67" s="40">
        <f t="shared" si="7"/>
        <v>0</v>
      </c>
      <c r="N67" s="55" t="s">
        <v>169</v>
      </c>
      <c r="P67" s="5" t="str">
        <f>IF(OR(ISNUMBER('[2]WebFIRE TEMPLATE'!AE6),ISNUMBER('[2]WebFIRE TEMPLATE'!AE7),ISNUMBER('[2]WebFIRE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IF(OR(ISNUMBER('[2]WebFIRE TEMPLATE'!AE6),ISNUMBER('[2]WebFIRE TEMPLATE'!AE7),ISNUMBER('[2]WebFIRE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IF(OR(ISNUMBER('[2]WebFIRE TEMPLATE'!AE6),ISNUMBER('[2]WebFIRE TEMPLATE'!AE7),ISNUMBER('[2]WebFIRE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IF(OR(ISNUMBER('[2]WebFIRE TEMPLATE'!AE6),ISNUMBER('[2]WebFIRE TEMPLATE'!AE7),ISNUMBER('[2]WebFIRE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IF(OR(ISNUMBER('[2]WebFIRE TEMPLATE'!AE6),ISNUMBER('[2]WebFIRE TEMPLATE'!AE7),ISNUMBER('[2]WebFIRE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IF(OR(ISNUMBER('[2]WebFIRE TEMPLATE'!AE6),ISNUMBER('[2]WebFIRE TEMPLATE'!AE7),ISNUMBER('[2]WebFIRE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IF(OR(ISNUMBER('[2]WebFIRE TEMPLATE'!AE6),ISNUMBER('[2]WebFIRE TEMPLATE'!AE7),ISNUMBER('[2]WebFIRE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IF(OR(ISNUMBER('[2]WebFIRE TEMPLATE'!AE6),ISNUMBER('[2]WebFIRE TEMPLATE'!AE7),ISNUMBER('[2]WebFIRE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IF(OR(ISNUMBER('[2]WebFIRE TEMPLATE'!AE6),ISNUMBER('[2]WebFIRE TEMPLATE'!AE7),ISNUMBER('[2]WebFIRE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IF(OR(ISNUMBER('[2]WebFIRE TEMPLATE'!AE6),ISNUMBER('[2]WebFIRE TEMPLATE'!AE7),ISNUMBER('[2]WebFIRE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IF(OR(ISNUMBER('[2]WebFIRE TEMPLATE'!AE6),ISNUMBER('[2]WebFIRE TEMPLATE'!AE7),ISNUMBER('[2]WebFIRE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114</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37</v>
      </c>
      <c r="F87" s="2">
        <f>IF(AND(B63="",B64="",B66="",B67="",B68="",B69="",B70="",B71="",B72="",B73=""),0,SUM(F81,F83))</f>
        <v>129</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37</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154</v>
      </c>
      <c r="C1" s="172"/>
      <c r="D1" s="172"/>
      <c r="E1" s="172"/>
      <c r="F1" s="172"/>
      <c r="G1" s="172"/>
    </row>
    <row r="2" spans="1:19" x14ac:dyDescent="0.25">
      <c r="A2" s="1" t="s">
        <v>2</v>
      </c>
      <c r="B2" s="171" t="s">
        <v>155</v>
      </c>
      <c r="C2" s="172"/>
      <c r="D2" s="172"/>
      <c r="E2" s="172"/>
      <c r="F2" s="172"/>
      <c r="G2" s="172"/>
    </row>
    <row r="3" spans="1:19" x14ac:dyDescent="0.25">
      <c r="A3" s="1" t="s">
        <v>4</v>
      </c>
      <c r="B3" s="171">
        <v>30603404</v>
      </c>
      <c r="C3" s="172"/>
      <c r="D3" s="172"/>
      <c r="E3" s="172"/>
      <c r="F3" s="172"/>
      <c r="G3" s="172"/>
      <c r="N3" s="7" t="s">
        <v>156</v>
      </c>
    </row>
    <row r="4" spans="1:19" x14ac:dyDescent="0.25">
      <c r="A4" s="8" t="s">
        <v>6</v>
      </c>
      <c r="B4" s="173" t="s">
        <v>7</v>
      </c>
      <c r="C4" s="174"/>
      <c r="D4" s="174"/>
      <c r="E4" s="174"/>
      <c r="F4" s="174"/>
      <c r="G4" s="175"/>
      <c r="N4" s="7" t="s">
        <v>157</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39</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9"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c r="P12" s="33"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158</v>
      </c>
      <c r="P14" s="33"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13</v>
      </c>
      <c r="C24" s="40">
        <v>9</v>
      </c>
      <c r="D24" s="40">
        <v>0</v>
      </c>
      <c r="E24" s="40"/>
      <c r="F24" s="40">
        <f t="shared" ref="F24" si="1">IF(B24="Yes",C24,D24)</f>
        <v>0</v>
      </c>
      <c r="G24" s="24" t="s">
        <v>42</v>
      </c>
      <c r="H24" s="37"/>
      <c r="I24" s="42">
        <v>3</v>
      </c>
      <c r="J24" s="42">
        <v>9</v>
      </c>
      <c r="K24" s="42">
        <v>-9</v>
      </c>
      <c r="L24" s="43"/>
      <c r="M24" s="42">
        <f>IF(F24=0,IF(OR(H24="No",H24=""),0,IF(AND(F24=0,H24="Yes"),I24+J24,0)),IF(AND(F24=C24,H24="Yes"),I24,IF(H24="No",K24,0)))</f>
        <v>0</v>
      </c>
      <c r="N24" s="49"/>
      <c r="P24" s="35"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t="s">
        <v>159</v>
      </c>
      <c r="P63" s="5"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160</v>
      </c>
      <c r="P64" s="5"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12</v>
      </c>
      <c r="C67" s="38">
        <v>12</v>
      </c>
      <c r="D67" s="38">
        <v>0</v>
      </c>
      <c r="E67" s="39"/>
      <c r="F67" s="40">
        <f t="shared" si="8"/>
        <v>12</v>
      </c>
      <c r="G67" s="53" t="s">
        <v>98</v>
      </c>
      <c r="H67" s="54"/>
      <c r="I67" s="40">
        <v>4</v>
      </c>
      <c r="J67" s="40">
        <v>12</v>
      </c>
      <c r="K67" s="40">
        <v>-12</v>
      </c>
      <c r="L67" s="39"/>
      <c r="M67" s="40">
        <f t="shared" si="7"/>
        <v>0</v>
      </c>
      <c r="N67" s="55" t="s">
        <v>161</v>
      </c>
      <c r="P67" s="5"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t="s">
        <v>12</v>
      </c>
      <c r="C72" s="38">
        <v>15</v>
      </c>
      <c r="D72" s="38">
        <v>0</v>
      </c>
      <c r="E72" s="39"/>
      <c r="F72" s="40">
        <f t="shared" ref="F72:F73" si="9">IF(B72="Yes",C72,D72)</f>
        <v>15</v>
      </c>
      <c r="G72" s="36" t="s">
        <v>111</v>
      </c>
      <c r="H72" s="54"/>
      <c r="I72" s="40">
        <v>5</v>
      </c>
      <c r="J72" s="40">
        <v>15</v>
      </c>
      <c r="K72" s="40">
        <v>-15</v>
      </c>
      <c r="L72" s="39"/>
      <c r="M72" s="40">
        <f t="shared" si="7"/>
        <v>0</v>
      </c>
      <c r="N72" s="55" t="s">
        <v>162</v>
      </c>
      <c r="P72" s="5"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6</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132</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39</v>
      </c>
      <c r="F87" s="2">
        <f>IF(AND(B63="",B64="",B66="",B67="",B68="",B69="",B70="",B71="",B72="",B73=""),0,SUM(F81,F83))</f>
        <v>138</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39</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96"/>
  <sheetViews>
    <sheetView zoomScale="80" zoomScaleNormal="70"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146</v>
      </c>
      <c r="C1" s="172"/>
      <c r="D1" s="172"/>
      <c r="E1" s="172"/>
      <c r="F1" s="172"/>
      <c r="G1" s="172"/>
    </row>
    <row r="2" spans="1:19" x14ac:dyDescent="0.25">
      <c r="A2" s="1" t="s">
        <v>2</v>
      </c>
      <c r="B2" s="171" t="s">
        <v>147</v>
      </c>
      <c r="C2" s="172"/>
      <c r="D2" s="172"/>
      <c r="E2" s="172"/>
      <c r="F2" s="172"/>
      <c r="G2" s="172"/>
    </row>
    <row r="3" spans="1:19" x14ac:dyDescent="0.25">
      <c r="A3" s="1" t="s">
        <v>4</v>
      </c>
      <c r="B3" s="171">
        <v>30603405</v>
      </c>
      <c r="C3" s="172"/>
      <c r="D3" s="172"/>
      <c r="E3" s="172"/>
      <c r="F3" s="172"/>
      <c r="G3" s="172"/>
      <c r="N3" s="7" t="s">
        <v>148</v>
      </c>
    </row>
    <row r="4" spans="1:19" x14ac:dyDescent="0.25">
      <c r="A4" s="8" t="s">
        <v>6</v>
      </c>
      <c r="B4" s="173" t="s">
        <v>7</v>
      </c>
      <c r="C4" s="174"/>
      <c r="D4" s="174"/>
      <c r="E4" s="174"/>
      <c r="F4" s="174"/>
      <c r="G4" s="175"/>
      <c r="N4" s="7" t="s">
        <v>149</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33</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12</v>
      </c>
      <c r="C12" s="26">
        <v>2</v>
      </c>
      <c r="D12" s="26">
        <v>0</v>
      </c>
      <c r="E12" s="27"/>
      <c r="F12" s="28">
        <f>IF(B12="Yes",C12,D12)</f>
        <v>2</v>
      </c>
      <c r="G12" s="24" t="s">
        <v>24</v>
      </c>
      <c r="H12" s="29"/>
      <c r="I12" s="30">
        <v>0</v>
      </c>
      <c r="J12" s="30">
        <v>2</v>
      </c>
      <c r="K12" s="30">
        <v>-2</v>
      </c>
      <c r="L12" s="31"/>
      <c r="M12" s="30">
        <f>IF(F12=0,IF(OR(H12="No",H12=""),0,IF(AND(F12=0,H12="Yes"),I12+J12,0)),IF(AND(F12=C12,H12="Yes"),I12,IF(H12="No",K12,0)))</f>
        <v>0</v>
      </c>
      <c r="N12" s="32" t="s">
        <v>150</v>
      </c>
      <c r="P12" s="33" t="str">
        <f>IF(OR(ISNUMBER('[4]WebFIRE TEMPLATE'!AE6),ISNUMBER('[4]WebFIRE TEMPLATE'!AE7),ISNUMBER('[4]WebFIRE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IF(OR(ISNUMBER('[4]WebFIRE TEMPLATE'!AE6),ISNUMBER('[4]WebFIRE TEMPLATE'!AE7),ISNUMBER('[4]WebFIRE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151</v>
      </c>
      <c r="P14" s="33" t="str">
        <f>IF(OR(ISNUMBER('[4]WebFIRE TEMPLATE'!AE6),ISNUMBER('[4]WebFIRE TEMPLATE'!AE7),ISNUMBER('[4]WebFIRE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75"/>
      <c r="P15" s="33" t="str">
        <f>IF(OR(ISNUMBER('[4]WebFIRE TEMPLATE'!AE6),ISNUMBER('[4]WebFIRE TEMPLATE'!AE7),ISNUMBER('[4]WebFIRE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IF(OR(ISNUMBER('[4]WebFIRE TEMPLATE'!AE6),ISNUMBER('[4]WebFIRE TEMPLATE'!AE7),ISNUMBER('[4]WebFIRE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IF(OR(ISNUMBER('[4]WebFIRE TEMPLATE'!AE6),ISNUMBER('[4]WebFIRE TEMPLATE'!AE7),ISNUMBER('[4]WebFIRE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IF(OR(ISNUMBER('[4]WebFIRE TEMPLATE'!AE6),ISNUMBER('[4]WebFIRE TEMPLATE'!AE7),ISNUMBER('[4]WebFIRE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IF(OR(ISNUMBER('[4]WebFIRE TEMPLATE'!AE6),ISNUMBER('[4]WebFIRE TEMPLATE'!AE7),ISNUMBER('[4]WebFIRE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IF(OR(ISNUMBER('[4]WebFIRE TEMPLATE'!AE6),ISNUMBER('[4]WebFIRE TEMPLATE'!AE7),ISNUMBER('[4]WebFIRE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IF(OR(ISNUMBER('[4]WebFIRE TEMPLATE'!AE6),ISNUMBER('[4]WebFIRE TEMPLATE'!AE7),ISNUMBER('[4]WebFIRE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IF(OR(ISNUMBER('[4]WebFIRE TEMPLATE'!AE6),ISNUMBER('[4]WebFIRE TEMPLATE'!AE7),ISNUMBER('[4]WebFIRE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IF(OR(ISNUMBER('[4]WebFIRE TEMPLATE'!AE6),ISNUMBER('[4]WebFIRE TEMPLATE'!AE7),ISNUMBER('[4]WebFIRE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13</v>
      </c>
      <c r="C24" s="40">
        <v>9</v>
      </c>
      <c r="D24" s="40">
        <v>0</v>
      </c>
      <c r="E24" s="40"/>
      <c r="F24" s="40">
        <f t="shared" ref="F24" si="1">IF(B24="Yes",C24,D24)</f>
        <v>0</v>
      </c>
      <c r="G24" s="24" t="s">
        <v>42</v>
      </c>
      <c r="H24" s="37"/>
      <c r="I24" s="42">
        <v>3</v>
      </c>
      <c r="J24" s="42">
        <v>9</v>
      </c>
      <c r="K24" s="42">
        <v>-9</v>
      </c>
      <c r="L24" s="43"/>
      <c r="M24" s="42">
        <f>IF(F24=0,IF(OR(H24="No",H24=""),0,IF(AND(F24=0,H24="Yes"),I24+J24,0)),IF(AND(F24=C24,H24="Yes"),I24,IF(H24="No",K24,0)))</f>
        <v>0</v>
      </c>
      <c r="N24" s="49"/>
      <c r="P24" s="35" t="str">
        <f>IF(OR(ISNUMBER('[4]WebFIRE TEMPLATE'!AE6),ISNUMBER('[4]WebFIRE TEMPLATE'!AE7),ISNUMBER('[4]WebFIRE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IF(OR(ISNUMBER('[4]WebFIRE TEMPLATE'!AE6),ISNUMBER('[4]WebFIRE TEMPLATE'!AE7),ISNUMBER('[4]WebFIRE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IF(OR(ISNUMBER('[4]WebFIRE TEMPLATE'!AE6),ISNUMBER('[4]WebFIRE TEMPLATE'!AE7),ISNUMBER('[4]WebFIRE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IF(OR(ISNUMBER('[4]WebFIRE TEMPLATE'!AE6),ISNUMBER('[4]WebFIRE TEMPLATE'!AE7),ISNUMBER('[4]WebFIRE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IF(OR(ISNUMBER('[4]WebFIRE TEMPLATE'!AE6),ISNUMBER('[4]WebFIRE TEMPLATE'!AE7),ISNUMBER('[4]WebFIRE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IF(OR(ISNUMBER('[4]WebFIRE TEMPLATE'!AE6),ISNUMBER('[4]WebFIRE TEMPLATE'!AE7),ISNUMBER('[4]WebFIRE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IF(OR(ISNUMBER('[4]WebFIRE TEMPLATE'!AE6),ISNUMBER('[4]WebFIRE TEMPLATE'!AE7),ISNUMBER('[4]WebFIRE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IF(OR(ISNUMBER('[4]WebFIRE TEMPLATE'!AE6),ISNUMBER('[4]WebFIRE TEMPLATE'!AE7),ISNUMBER('[4]WebFIRE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IF(OR(ISNUMBER('[4]WebFIRE TEMPLATE'!AE6),ISNUMBER('[4]WebFIRE TEMPLATE'!AE7),ISNUMBER('[4]WebFIRE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IF(OR(ISNUMBER('[4]WebFIRE TEMPLATE'!AE6),ISNUMBER('[4]WebFIRE TEMPLATE'!AE7),ISNUMBER('[4]WebFIRE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IF(OR(ISNUMBER('[4]WebFIRE TEMPLATE'!AE6),ISNUMBER('[4]WebFIRE TEMPLATE'!AE7),ISNUMBER('[4]WebFIRE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IF(OR(ISNUMBER('[4]WebFIRE TEMPLATE'!AE6),ISNUMBER('[4]WebFIRE TEMPLATE'!AE7),ISNUMBER('[4]WebFIRE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IF(OR(ISNUMBER('[4]WebFIRE TEMPLATE'!AE6),ISNUMBER('[4]WebFIRE TEMPLATE'!AE7),ISNUMBER('[4]WebFIRE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IF(OR(ISNUMBER('[4]WebFIRE TEMPLATE'!AE6),ISNUMBER('[4]WebFIRE TEMPLATE'!AE7),ISNUMBER('[4]WebFIRE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IF(OR(ISNUMBER('[4]WebFIRE TEMPLATE'!AE6),ISNUMBER('[4]WebFIRE TEMPLATE'!AE7),ISNUMBER('[4]WebFIRE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IF(OR(ISNUMBER('[4]WebFIRE TEMPLATE'!AE6),ISNUMBER('[4]WebFIRE TEMPLATE'!AE7),ISNUMBER('[4]WebFIRE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IF(OR(ISNUMBER('[4]WebFIRE TEMPLATE'!AE6),ISNUMBER('[4]WebFIRE TEMPLATE'!AE7),ISNUMBER('[4]WebFIRE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IF(OR(ISNUMBER('[4]WebFIRE TEMPLATE'!AE6),ISNUMBER('[4]WebFIRE TEMPLATE'!AE7),ISNUMBER('[4]WebFIRE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IF(OR(ISNUMBER('[4]WebFIRE TEMPLATE'!AE6),ISNUMBER('[4]WebFIRE TEMPLATE'!AE7),ISNUMBER('[4]WebFIRE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IF(OR(ISNUMBER('[4]WebFIRE TEMPLATE'!AE6),ISNUMBER('[4]WebFIRE TEMPLATE'!AE7),ISNUMBER('[4]WebFIRE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IF(OR(ISNUMBER('[4]WebFIRE TEMPLATE'!AE6),ISNUMBER('[4]WebFIRE TEMPLATE'!AE7),ISNUMBER('[4]WebFIRE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IF(OR(ISNUMBER('[4]WebFIRE TEMPLATE'!AE6),ISNUMBER('[4]WebFIRE TEMPLATE'!AE7),ISNUMBER('[4]WebFIRE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IF(OR(ISNUMBER('[4]WebFIRE TEMPLATE'!AE6),ISNUMBER('[4]WebFIRE TEMPLATE'!AE7),ISNUMBER('[4]WebFIRE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IF(OR(ISNUMBER('[4]WebFIRE TEMPLATE'!AE6),ISNUMBER('[4]WebFIRE TEMPLATE'!AE7),ISNUMBER('[4]WebFIRE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IF(OR(ISNUMBER('[4]WebFIRE TEMPLATE'!AE6),ISNUMBER('[4]WebFIRE TEMPLATE'!AE7),ISNUMBER('[4]WebFIRE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IF(OR(ISNUMBER('[4]WebFIRE TEMPLATE'!AE6),ISNUMBER('[4]WebFIRE TEMPLATE'!AE7),ISNUMBER('[4]WebFIRE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IF(OR(ISNUMBER('[4]WebFIRE TEMPLATE'!AE6),ISNUMBER('[4]WebFIRE TEMPLATE'!AE7),ISNUMBER('[4]WebFIRE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IF(OR(ISNUMBER('[4]WebFIRE TEMPLATE'!AE6),ISNUMBER('[4]WebFIRE TEMPLATE'!AE7),ISNUMBER('[4]WebFIRE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IF(OR(ISNUMBER('[4]WebFIRE TEMPLATE'!AE6),ISNUMBER('[4]WebFIRE TEMPLATE'!AE7),ISNUMBER('[4]WebFIRE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IF(OR(ISNUMBER('[4]WebFIRE TEMPLATE'!AE6),ISNUMBER('[4]WebFIRE TEMPLATE'!AE7),ISNUMBER('[4]WebFIRE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IF(OR(ISNUMBER('[4]WebFIRE TEMPLATE'!AE6),ISNUMBER('[4]WebFIRE TEMPLATE'!AE7),ISNUMBER('[4]WebFIRE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IF(OR(ISNUMBER('[4]WebFIRE TEMPLATE'!AE6),ISNUMBER('[4]WebFIRE TEMPLATE'!AE7),ISNUMBER('[4]WebFIRE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IF(OR(ISNUMBER('[4]WebFIRE TEMPLATE'!AE6),ISNUMBER('[4]WebFIRE TEMPLATE'!AE7),ISNUMBER('[4]WebFIRE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IF(OR(ISNUMBER('[4]WebFIRE TEMPLATE'!AE6),ISNUMBER('[4]WebFIRE TEMPLATE'!AE7),ISNUMBER('[4]WebFIRE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IF(OR(ISNUMBER('[4]WebFIRE TEMPLATE'!AE6),ISNUMBER('[4]WebFIRE TEMPLATE'!AE7),ISNUMBER('[4]WebFIRE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t="s">
        <v>152</v>
      </c>
      <c r="P63" s="5" t="str">
        <f>IF(OR(ISNUMBER('[4]WebFIRE TEMPLATE'!AE6),ISNUMBER('[4]WebFIRE TEMPLATE'!AE7),ISNUMBER('[4]WebFIRE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153</v>
      </c>
      <c r="P64" s="5" t="str">
        <f>IF(OR(ISNUMBER('[4]WebFIRE TEMPLATE'!AE6),ISNUMBER('[4]WebFIRE TEMPLATE'!AE7),ISNUMBER('[4]WebFIRE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IF(OR(ISNUMBER('[4]WebFIRE TEMPLATE'!AE6),ISNUMBER('[4]WebFIRE TEMPLATE'!AE7),ISNUMBER('[4]WebFIRE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IF(OR(ISNUMBER('[4]WebFIRE TEMPLATE'!AE6),ISNUMBER('[4]WebFIRE TEMPLATE'!AE7),ISNUMBER('[4]WebFIRE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13</v>
      </c>
      <c r="C67" s="38">
        <v>12</v>
      </c>
      <c r="D67" s="38">
        <v>0</v>
      </c>
      <c r="E67" s="39"/>
      <c r="F67" s="40">
        <f t="shared" si="8"/>
        <v>0</v>
      </c>
      <c r="G67" s="53" t="s">
        <v>98</v>
      </c>
      <c r="H67" s="54"/>
      <c r="I67" s="40">
        <v>4</v>
      </c>
      <c r="J67" s="40">
        <v>12</v>
      </c>
      <c r="K67" s="40">
        <v>-12</v>
      </c>
      <c r="L67" s="39"/>
      <c r="M67" s="40">
        <f t="shared" si="7"/>
        <v>0</v>
      </c>
      <c r="N67" s="57"/>
      <c r="P67" s="5" t="str">
        <f>IF(OR(ISNUMBER('[4]WebFIRE TEMPLATE'!AE6),ISNUMBER('[4]WebFIRE TEMPLATE'!AE7),ISNUMBER('[4]WebFIRE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IF(OR(ISNUMBER('[4]WebFIRE TEMPLATE'!AE6),ISNUMBER('[4]WebFIRE TEMPLATE'!AE7),ISNUMBER('[4]WebFIRE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IF(OR(ISNUMBER('[4]WebFIRE TEMPLATE'!AE6),ISNUMBER('[4]WebFIRE TEMPLATE'!AE7),ISNUMBER('[4]WebFIRE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IF(OR(ISNUMBER('[4]WebFIRE TEMPLATE'!AE6),ISNUMBER('[4]WebFIRE TEMPLATE'!AE7),ISNUMBER('[4]WebFIRE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IF(OR(ISNUMBER('[4]WebFIRE TEMPLATE'!AE6),ISNUMBER('[4]WebFIRE TEMPLATE'!AE7),ISNUMBER('[4]WebFIRE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IF(OR(ISNUMBER('[4]WebFIRE TEMPLATE'!AE6),ISNUMBER('[4]WebFIRE TEMPLATE'!AE7),ISNUMBER('[4]WebFIRE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IF(OR(ISNUMBER('[4]WebFIRE TEMPLATE'!AE6),ISNUMBER('[4]WebFIRE TEMPLATE'!AE7),ISNUMBER('[4]WebFIRE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IF(OR(ISNUMBER('[4]WebFIRE TEMPLATE'!AE6),ISNUMBER('[4]WebFIRE TEMPLATE'!AE7),ISNUMBER('[4]WebFIRE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IF(OR(ISNUMBER('[4]WebFIRE TEMPLATE'!AE6),ISNUMBER('[4]WebFIRE TEMPLATE'!AE7),ISNUMBER('[4]WebFIRE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IF(OR(ISNUMBER('[4]WebFIRE TEMPLATE'!AE6),ISNUMBER('[4]WebFIRE TEMPLATE'!AE7),ISNUMBER('[4]WebFIRE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IF(OR(ISNUMBER('[4]WebFIRE TEMPLATE'!AE6),ISNUMBER('[4]WebFIRE TEMPLATE'!AE7),ISNUMBER('[4]WebFIRE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6</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105</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33</v>
      </c>
      <c r="F87" s="2">
        <f>IF(AND(B63="",B64="",B66="",B67="",B68="",B69="",B70="",B71="",B72="",B73=""),0,SUM(F81,F83))</f>
        <v>111</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33</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S96"/>
  <sheetViews>
    <sheetView tabSelected="1" zoomScale="75" zoomScaleNormal="75" workbookViewId="0">
      <pane ySplit="10" topLeftCell="A11" activePane="bottomLeft" state="frozen"/>
      <selection pane="bottomLeft" activeCell="N4" sqref="N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139</v>
      </c>
      <c r="C1" s="172"/>
      <c r="D1" s="172"/>
      <c r="E1" s="172"/>
      <c r="F1" s="172"/>
      <c r="G1" s="172"/>
    </row>
    <row r="2" spans="1:19" x14ac:dyDescent="0.25">
      <c r="A2" s="1" t="s">
        <v>2</v>
      </c>
      <c r="B2" s="171" t="s">
        <v>140</v>
      </c>
      <c r="C2" s="172"/>
      <c r="D2" s="172"/>
      <c r="E2" s="172"/>
      <c r="F2" s="172"/>
      <c r="G2" s="172"/>
    </row>
    <row r="3" spans="1:19" x14ac:dyDescent="0.25">
      <c r="A3" s="1" t="s">
        <v>4</v>
      </c>
      <c r="B3" s="171">
        <v>30603404</v>
      </c>
      <c r="C3" s="172"/>
      <c r="D3" s="172"/>
      <c r="E3" s="172"/>
      <c r="F3" s="172"/>
      <c r="G3" s="172"/>
      <c r="N3" s="7" t="s">
        <v>206</v>
      </c>
    </row>
    <row r="4" spans="1:19" x14ac:dyDescent="0.25">
      <c r="A4" s="8" t="s">
        <v>6</v>
      </c>
      <c r="B4" s="173" t="s">
        <v>7</v>
      </c>
      <c r="C4" s="174"/>
      <c r="D4" s="174"/>
      <c r="E4" s="174"/>
      <c r="F4" s="174"/>
      <c r="G4" s="175"/>
      <c r="N4" s="7" t="s">
        <v>141</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44</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c r="P12" s="33" t="str">
        <f>IF(OR(ISNUMBER('[5]WebFIRE TEMPLATE'!AE6),ISNUMBER('[5]WebFIRE TEMPLATE'!AE7),ISNUMBER('[5]WebFIRE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IF(OR(ISNUMBER('[5]WebFIRE TEMPLATE'!AE6),ISNUMBER('[5]WebFIRE TEMPLATE'!AE7),ISNUMBER('[5]WebFIRE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142</v>
      </c>
      <c r="P14" s="33" t="str">
        <f>IF(OR(ISNUMBER('[5]WebFIRE TEMPLATE'!AE6),ISNUMBER('[5]WebFIRE TEMPLATE'!AE7),ISNUMBER('[5]WebFIRE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IF(OR(ISNUMBER('[5]WebFIRE TEMPLATE'!AE6),ISNUMBER('[5]WebFIRE TEMPLATE'!AE7),ISNUMBER('[5]WebFIRE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IF(OR(ISNUMBER('[5]WebFIRE TEMPLATE'!AE6),ISNUMBER('[5]WebFIRE TEMPLATE'!AE7),ISNUMBER('[5]WebFIRE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IF(OR(ISNUMBER('[5]WebFIRE TEMPLATE'!AE6),ISNUMBER('[5]WebFIRE TEMPLATE'!AE7),ISNUMBER('[5]WebFIRE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IF(OR(ISNUMBER('[5]WebFIRE TEMPLATE'!AE6),ISNUMBER('[5]WebFIRE TEMPLATE'!AE7),ISNUMBER('[5]WebFIRE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IF(OR(ISNUMBER('[5]WebFIRE TEMPLATE'!AE6),ISNUMBER('[5]WebFIRE TEMPLATE'!AE7),ISNUMBER('[5]WebFIRE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IF(OR(ISNUMBER('[5]WebFIRE TEMPLATE'!AE6),ISNUMBER('[5]WebFIRE TEMPLATE'!AE7),ISNUMBER('[5]WebFIRE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IF(OR(ISNUMBER('[5]WebFIRE TEMPLATE'!AE6),ISNUMBER('[5]WebFIRE TEMPLATE'!AE7),ISNUMBER('[5]WebFIRE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IF(OR(ISNUMBER('[5]WebFIRE TEMPLATE'!AE6),ISNUMBER('[5]WebFIRE TEMPLATE'!AE7),ISNUMBER('[5]WebFIRE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IF(OR(ISNUMBER('[5]WebFIRE TEMPLATE'!AE6),ISNUMBER('[5]WebFIRE TEMPLATE'!AE7),ISNUMBER('[5]WebFIRE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49"/>
      <c r="P24" s="35" t="str">
        <f>IF(OR(ISNUMBER('[5]WebFIRE TEMPLATE'!AE6),ISNUMBER('[5]WebFIRE TEMPLATE'!AE7),ISNUMBER('[5]WebFIRE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IF(OR(ISNUMBER('[5]WebFIRE TEMPLATE'!AE6),ISNUMBER('[5]WebFIRE TEMPLATE'!AE7),ISNUMBER('[5]WebFIRE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IF(OR(ISNUMBER('[5]WebFIRE TEMPLATE'!AE6),ISNUMBER('[5]WebFIRE TEMPLATE'!AE7),ISNUMBER('[5]WebFIRE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IF(OR(ISNUMBER('[5]WebFIRE TEMPLATE'!AE6),ISNUMBER('[5]WebFIRE TEMPLATE'!AE7),ISNUMBER('[5]WebFIRE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IF(OR(ISNUMBER('[5]WebFIRE TEMPLATE'!AE6),ISNUMBER('[5]WebFIRE TEMPLATE'!AE7),ISNUMBER('[5]WebFIRE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IF(OR(ISNUMBER('[5]WebFIRE TEMPLATE'!AE6),ISNUMBER('[5]WebFIRE TEMPLATE'!AE7),ISNUMBER('[5]WebFIRE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IF(OR(ISNUMBER('[5]WebFIRE TEMPLATE'!AE6),ISNUMBER('[5]WebFIRE TEMPLATE'!AE7),ISNUMBER('[5]WebFIRE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IF(OR(ISNUMBER('[5]WebFIRE TEMPLATE'!AE6),ISNUMBER('[5]WebFIRE TEMPLATE'!AE7),ISNUMBER('[5]WebFIRE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IF(OR(ISNUMBER('[5]WebFIRE TEMPLATE'!AE6),ISNUMBER('[5]WebFIRE TEMPLATE'!AE7),ISNUMBER('[5]WebFIRE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IF(OR(ISNUMBER('[5]WebFIRE TEMPLATE'!AE6),ISNUMBER('[5]WebFIRE TEMPLATE'!AE7),ISNUMBER('[5]WebFIRE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IF(OR(ISNUMBER('[5]WebFIRE TEMPLATE'!AE6),ISNUMBER('[5]WebFIRE TEMPLATE'!AE7),ISNUMBER('[5]WebFIRE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IF(OR(ISNUMBER('[5]WebFIRE TEMPLATE'!AE6),ISNUMBER('[5]WebFIRE TEMPLATE'!AE7),ISNUMBER('[5]WebFIRE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IF(OR(ISNUMBER('[5]WebFIRE TEMPLATE'!AE6),ISNUMBER('[5]WebFIRE TEMPLATE'!AE7),ISNUMBER('[5]WebFIRE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IF(OR(ISNUMBER('[5]WebFIRE TEMPLATE'!AE6),ISNUMBER('[5]WebFIRE TEMPLATE'!AE7),ISNUMBER('[5]WebFIRE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IF(OR(ISNUMBER('[5]WebFIRE TEMPLATE'!AE6),ISNUMBER('[5]WebFIRE TEMPLATE'!AE7),ISNUMBER('[5]WebFIRE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IF(OR(ISNUMBER('[5]WebFIRE TEMPLATE'!AE6),ISNUMBER('[5]WebFIRE TEMPLATE'!AE7),ISNUMBER('[5]WebFIRE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IF(OR(ISNUMBER('[5]WebFIRE TEMPLATE'!AE6),ISNUMBER('[5]WebFIRE TEMPLATE'!AE7),ISNUMBER('[5]WebFIRE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IF(OR(ISNUMBER('[5]WebFIRE TEMPLATE'!AE6),ISNUMBER('[5]WebFIRE TEMPLATE'!AE7),ISNUMBER('[5]WebFIRE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IF(OR(ISNUMBER('[5]WebFIRE TEMPLATE'!AE6),ISNUMBER('[5]WebFIRE TEMPLATE'!AE7),ISNUMBER('[5]WebFIRE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IF(OR(ISNUMBER('[5]WebFIRE TEMPLATE'!AE6),ISNUMBER('[5]WebFIRE TEMPLATE'!AE7),ISNUMBER('[5]WebFIRE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IF(OR(ISNUMBER('[5]WebFIRE TEMPLATE'!AE6),ISNUMBER('[5]WebFIRE TEMPLATE'!AE7),ISNUMBER('[5]WebFIRE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IF(OR(ISNUMBER('[5]WebFIRE TEMPLATE'!AE6),ISNUMBER('[5]WebFIRE TEMPLATE'!AE7),ISNUMBER('[5]WebFIRE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IF(OR(ISNUMBER('[5]WebFIRE TEMPLATE'!AE6),ISNUMBER('[5]WebFIRE TEMPLATE'!AE7),ISNUMBER('[5]WebFIRE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IF(OR(ISNUMBER('[5]WebFIRE TEMPLATE'!AE6),ISNUMBER('[5]WebFIRE TEMPLATE'!AE7),ISNUMBER('[5]WebFIRE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IF(OR(ISNUMBER('[5]WebFIRE TEMPLATE'!AE6),ISNUMBER('[5]WebFIRE TEMPLATE'!AE7),ISNUMBER('[5]WebFIRE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IF(OR(ISNUMBER('[5]WebFIRE TEMPLATE'!AE6),ISNUMBER('[5]WebFIRE TEMPLATE'!AE7),ISNUMBER('[5]WebFIRE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IF(OR(ISNUMBER('[5]WebFIRE TEMPLATE'!AE6),ISNUMBER('[5]WebFIRE TEMPLATE'!AE7),ISNUMBER('[5]WebFIRE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IF(OR(ISNUMBER('[5]WebFIRE TEMPLATE'!AE6),ISNUMBER('[5]WebFIRE TEMPLATE'!AE7),ISNUMBER('[5]WebFIRE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IF(OR(ISNUMBER('[5]WebFIRE TEMPLATE'!AE6),ISNUMBER('[5]WebFIRE TEMPLATE'!AE7),ISNUMBER('[5]WebFIRE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IF(OR(ISNUMBER('[5]WebFIRE TEMPLATE'!AE6),ISNUMBER('[5]WebFIRE TEMPLATE'!AE7),ISNUMBER('[5]WebFIRE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IF(OR(ISNUMBER('[5]WebFIRE TEMPLATE'!AE6),ISNUMBER('[5]WebFIRE TEMPLATE'!AE7),ISNUMBER('[5]WebFIRE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IF(OR(ISNUMBER('[5]WebFIRE TEMPLATE'!AE6),ISNUMBER('[5]WebFIRE TEMPLATE'!AE7),ISNUMBER('[5]WebFIRE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IF(OR(ISNUMBER('[5]WebFIRE TEMPLATE'!AE6),ISNUMBER('[5]WebFIRE TEMPLATE'!AE7),ISNUMBER('[5]WebFIRE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IF(OR(ISNUMBER('[5]WebFIRE TEMPLATE'!AE6),ISNUMBER('[5]WebFIRE TEMPLATE'!AE7),ISNUMBER('[5]WebFIRE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IF(OR(ISNUMBER('[5]WebFIRE TEMPLATE'!AE6),ISNUMBER('[5]WebFIRE TEMPLATE'!AE7),ISNUMBER('[5]WebFIRE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t="s">
        <v>143</v>
      </c>
      <c r="P63" s="5" t="str">
        <f>IF(OR(ISNUMBER('[5]WebFIRE TEMPLATE'!AE6),ISNUMBER('[5]WebFIRE TEMPLATE'!AE7),ISNUMBER('[5]WebFIRE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144</v>
      </c>
      <c r="P64" s="5" t="str">
        <f>IF(OR(ISNUMBER('[5]WebFIRE TEMPLATE'!AE6),ISNUMBER('[5]WebFIRE TEMPLATE'!AE7),ISNUMBER('[5]WebFIRE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IF(OR(ISNUMBER('[5]WebFIRE TEMPLATE'!AE6),ISNUMBER('[5]WebFIRE TEMPLATE'!AE7),ISNUMBER('[5]WebFIRE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IF(OR(ISNUMBER('[5]WebFIRE TEMPLATE'!AE6),ISNUMBER('[5]WebFIRE TEMPLATE'!AE7),ISNUMBER('[5]WebFIRE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3" t="s">
        <v>97</v>
      </c>
      <c r="B67" s="37" t="s">
        <v>12</v>
      </c>
      <c r="C67" s="38">
        <v>12</v>
      </c>
      <c r="D67" s="38">
        <v>0</v>
      </c>
      <c r="E67" s="39"/>
      <c r="F67" s="40">
        <f t="shared" si="8"/>
        <v>12</v>
      </c>
      <c r="G67" s="53" t="s">
        <v>98</v>
      </c>
      <c r="H67" s="54"/>
      <c r="I67" s="40">
        <v>4</v>
      </c>
      <c r="J67" s="40">
        <v>12</v>
      </c>
      <c r="K67" s="40">
        <v>-12</v>
      </c>
      <c r="L67" s="39"/>
      <c r="M67" s="40">
        <f t="shared" si="7"/>
        <v>0</v>
      </c>
      <c r="N67" s="55" t="s">
        <v>145</v>
      </c>
      <c r="P67" s="5" t="str">
        <f>IF(OR(ISNUMBER('[5]WebFIRE TEMPLATE'!AE6),ISNUMBER('[5]WebFIRE TEMPLATE'!AE7),ISNUMBER('[5]WebFIRE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IF(OR(ISNUMBER('[5]WebFIRE TEMPLATE'!AE6),ISNUMBER('[5]WebFIRE TEMPLATE'!AE7),ISNUMBER('[5]WebFIRE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IF(OR(ISNUMBER('[5]WebFIRE TEMPLATE'!AE6),ISNUMBER('[5]WebFIRE TEMPLATE'!AE7),ISNUMBER('[5]WebFIRE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t="s">
        <v>12</v>
      </c>
      <c r="C70" s="38">
        <v>24</v>
      </c>
      <c r="D70" s="38">
        <v>0</v>
      </c>
      <c r="E70" s="39"/>
      <c r="F70" s="40">
        <f t="shared" si="8"/>
        <v>24</v>
      </c>
      <c r="G70" s="36" t="s">
        <v>107</v>
      </c>
      <c r="H70" s="54"/>
      <c r="I70" s="40">
        <v>8</v>
      </c>
      <c r="J70" s="40">
        <v>24</v>
      </c>
      <c r="K70" s="40">
        <v>-120</v>
      </c>
      <c r="L70" s="39"/>
      <c r="M70" s="40">
        <f t="shared" si="7"/>
        <v>0</v>
      </c>
      <c r="N70" s="57"/>
      <c r="P70" s="5" t="str">
        <f>IF(OR(ISNUMBER('[5]WebFIRE TEMPLATE'!AE6),ISNUMBER('[5]WebFIRE TEMPLATE'!AE7),ISNUMBER('[5]WebFIRE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IF(OR(ISNUMBER('[5]WebFIRE TEMPLATE'!AE6),ISNUMBER('[5]WebFIRE TEMPLATE'!AE7),ISNUMBER('[5]WebFIRE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IF(OR(ISNUMBER('[5]WebFIRE TEMPLATE'!AE6),ISNUMBER('[5]WebFIRE TEMPLATE'!AE7),ISNUMBER('[5]WebFIRE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IF(OR(ISNUMBER('[5]WebFIRE TEMPLATE'!AE6),ISNUMBER('[5]WebFIRE TEMPLATE'!AE7),ISNUMBER('[5]WebFIRE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IF(OR(ISNUMBER('[5]WebFIRE TEMPLATE'!AE6),ISNUMBER('[5]WebFIRE TEMPLATE'!AE7),ISNUMBER('[5]WebFIRE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IF(OR(ISNUMBER('[5]WebFIRE TEMPLATE'!AE6),ISNUMBER('[5]WebFIRE TEMPLATE'!AE7),ISNUMBER('[5]WebFIRE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IF(OR(ISNUMBER('[5]WebFIRE TEMPLATE'!AE6),ISNUMBER('[5]WebFIRE TEMPLATE'!AE7),ISNUMBER('[5]WebFIRE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IF(OR(ISNUMBER('[5]WebFIRE TEMPLATE'!AE6),ISNUMBER('[5]WebFIRE TEMPLATE'!AE7),ISNUMBER('[5]WebFIRE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5">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5">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0"/>
      <c r="D83" s="66" t="s">
        <v>126</v>
      </c>
      <c r="E83" s="3">
        <f>SUM(C63:C64,C66:C73)+IF(H66="N/A",L66-J66,0)+IF(H71="N/A",L71-J71,0)</f>
        <v>177</v>
      </c>
      <c r="F83" s="3">
        <f>SUM(F63:F64,F66:F73)+IF(H66="N/A",L66-J66,0)+IF(H71="N/A",L71-J71,0)</f>
        <v>141</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5">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t="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5" t="s">
        <v>137</v>
      </c>
      <c r="B87" s="2">
        <v>75</v>
      </c>
      <c r="C87" s="3">
        <f>SUM(C14:C15,C17:C19,C24,C25,C63:C64,C66:C73)+IF(H16="N/A",L16,0)+IF(H25="N/A",L25-J25,0)+IF(H66="N/A",L66-J66,0)+IF(H71="N/A",L71-J71,0)</f>
        <v>264</v>
      </c>
      <c r="D87" s="3"/>
      <c r="E87" s="2">
        <f>IF(F87&gt;0,ROUND(((100*F87/J87)+F12),0),0)</f>
        <v>44</v>
      </c>
      <c r="F87" s="2">
        <f>IF(AND(B63="",B64="",B66="",B67="",B68="",B69="",B70="",B71="",B72="",B73=""),0,SUM(F81,F83))</f>
        <v>156</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44</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v>
      </c>
      <c r="C1" s="172"/>
      <c r="D1" s="172"/>
      <c r="E1" s="172"/>
      <c r="F1" s="172"/>
      <c r="G1" s="172"/>
    </row>
    <row r="2" spans="1:19" x14ac:dyDescent="0.25">
      <c r="A2" s="1" t="s">
        <v>2</v>
      </c>
      <c r="B2" s="171" t="s">
        <v>3</v>
      </c>
      <c r="C2" s="172"/>
      <c r="D2" s="172"/>
      <c r="E2" s="172"/>
      <c r="F2" s="172"/>
      <c r="G2" s="172"/>
    </row>
    <row r="3" spans="1:19" x14ac:dyDescent="0.25">
      <c r="A3" s="1" t="s">
        <v>4</v>
      </c>
      <c r="B3" s="171">
        <v>30603404</v>
      </c>
      <c r="C3" s="172"/>
      <c r="D3" s="172"/>
      <c r="E3" s="172"/>
      <c r="F3" s="172"/>
      <c r="G3" s="172"/>
      <c r="N3" s="7" t="s">
        <v>5</v>
      </c>
    </row>
    <row r="4" spans="1:19" x14ac:dyDescent="0.25">
      <c r="A4" s="8" t="s">
        <v>6</v>
      </c>
      <c r="B4" s="173" t="s">
        <v>7</v>
      </c>
      <c r="C4" s="174"/>
      <c r="D4" s="174"/>
      <c r="E4" s="174"/>
      <c r="F4" s="174"/>
      <c r="G4" s="175"/>
      <c r="N4" s="7" t="s">
        <v>8</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37</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14" t="s">
        <v>15</v>
      </c>
      <c r="B10" s="15" t="s">
        <v>16</v>
      </c>
      <c r="C10" s="16" t="s">
        <v>12</v>
      </c>
      <c r="D10" s="17" t="s">
        <v>13</v>
      </c>
      <c r="E10" s="18" t="s">
        <v>14</v>
      </c>
      <c r="F10" s="17" t="s">
        <v>17</v>
      </c>
      <c r="G10" s="14"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12</v>
      </c>
      <c r="C12" s="26">
        <v>2</v>
      </c>
      <c r="D12" s="26">
        <v>0</v>
      </c>
      <c r="E12" s="27"/>
      <c r="F12" s="28">
        <f>IF(B12="Yes",C12,D12)</f>
        <v>2</v>
      </c>
      <c r="G12" s="24" t="s">
        <v>24</v>
      </c>
      <c r="H12" s="29"/>
      <c r="I12" s="30">
        <v>0</v>
      </c>
      <c r="J12" s="30">
        <v>2</v>
      </c>
      <c r="K12" s="30">
        <v>-2</v>
      </c>
      <c r="L12" s="31"/>
      <c r="M12" s="30">
        <f>IF(F12=0,IF(OR(H12="No",H12=""),0,IF(AND(F12=0,H12="Yes"),I12+J12,0)),IF(AND(F12=C12,H12="Yes"),I12,IF(H12="No",K12,0)))</f>
        <v>0</v>
      </c>
      <c r="N12" s="32" t="s">
        <v>25</v>
      </c>
      <c r="P12" s="33" t="str">
        <f>IF(OR(ISNUMBER('[6]WebFIRE TEMPLATE'!AE6),ISNUMBER('[6]WebFIRE TEMPLATE'!AE7),ISNUMBER('[6]WebFIRE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IF(OR(ISNUMBER('[6]WebFIRE TEMPLATE'!AE6),ISNUMBER('[6]WebFIRE TEMPLATE'!AE7),ISNUMBER('[6]WebFIRE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28</v>
      </c>
      <c r="P14" s="33" t="str">
        <f>IF(OR(ISNUMBER('[6]WebFIRE TEMPLATE'!AE6),ISNUMBER('[6]WebFIRE TEMPLATE'!AE7),ISNUMBER('[6]WebFIRE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IF(OR(ISNUMBER('[6]WebFIRE TEMPLATE'!AE6),ISNUMBER('[6]WebFIRE TEMPLATE'!AE7),ISNUMBER('[6]WebFIRE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IF(OR(ISNUMBER('[6]WebFIRE TEMPLATE'!AE6),ISNUMBER('[6]WebFIRE TEMPLATE'!AE7),ISNUMBER('[6]WebFIRE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t="s">
        <v>33</v>
      </c>
      <c r="P17" s="35" t="str">
        <f>IF(OR(ISNUMBER('[6]WebFIRE TEMPLATE'!AE6),ISNUMBER('[6]WebFIRE TEMPLATE'!AE7),ISNUMBER('[6]WebFIRE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IF(OR(ISNUMBER('[6]WebFIRE TEMPLATE'!AE6),ISNUMBER('[6]WebFIRE TEMPLATE'!AE7),ISNUMBER('[6]WebFIRE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IF(OR(ISNUMBER('[6]WebFIRE TEMPLATE'!AE6),ISNUMBER('[6]WebFIRE TEMPLATE'!AE7),ISNUMBER('[6]WebFIRE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IF(OR(ISNUMBER('[6]WebFIRE TEMPLATE'!AE6),ISNUMBER('[6]WebFIRE TEMPLATE'!AE7),ISNUMBER('[6]WebFIRE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IF(OR(ISNUMBER('[6]WebFIRE TEMPLATE'!AE6),ISNUMBER('[6]WebFIRE TEMPLATE'!AE7),ISNUMBER('[6]WebFIRE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IF(OR(ISNUMBER('[6]WebFIRE TEMPLATE'!AE6),ISNUMBER('[6]WebFIRE TEMPLATE'!AE7),ISNUMBER('[6]WebFIRE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IF(OR(ISNUMBER('[6]WebFIRE TEMPLATE'!AE6),ISNUMBER('[6]WebFIRE TEMPLATE'!AE7),ISNUMBER('[6]WebFIRE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13</v>
      </c>
      <c r="C24" s="40">
        <v>9</v>
      </c>
      <c r="D24" s="40">
        <v>0</v>
      </c>
      <c r="E24" s="40"/>
      <c r="F24" s="40">
        <f t="shared" ref="F24" si="1">IF(B24="Yes",C24,D24)</f>
        <v>0</v>
      </c>
      <c r="G24" s="24" t="s">
        <v>42</v>
      </c>
      <c r="H24" s="37"/>
      <c r="I24" s="42">
        <v>3</v>
      </c>
      <c r="J24" s="42">
        <v>9</v>
      </c>
      <c r="K24" s="42">
        <v>-9</v>
      </c>
      <c r="L24" s="43"/>
      <c r="M24" s="42">
        <f>IF(F24=0,IF(OR(H24="No",H24=""),0,IF(AND(F24=0,H24="Yes"),I24+J24,0)),IF(AND(F24=C24,H24="Yes"),I24,IF(H24="No",K24,0)))</f>
        <v>0</v>
      </c>
      <c r="N24" s="49"/>
      <c r="P24" s="35" t="str">
        <f>IF(OR(ISNUMBER('[6]WebFIRE TEMPLATE'!AE6),ISNUMBER('[6]WebFIRE TEMPLATE'!AE7),ISNUMBER('[6]WebFIRE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IF(OR(ISNUMBER('[6]WebFIRE TEMPLATE'!AE6),ISNUMBER('[6]WebFIRE TEMPLATE'!AE7),ISNUMBER('[6]WebFIRE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14"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IF(OR(ISNUMBER('[6]WebFIRE TEMPLATE'!AE6),ISNUMBER('[6]WebFIRE TEMPLATE'!AE7),ISNUMBER('[6]WebFIRE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IF(OR(ISNUMBER('[6]WebFIRE TEMPLATE'!AE6),ISNUMBER('[6]WebFIRE TEMPLATE'!AE7),ISNUMBER('[6]WebFIRE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IF(OR(ISNUMBER('[6]WebFIRE TEMPLATE'!AE6),ISNUMBER('[6]WebFIRE TEMPLATE'!AE7),ISNUMBER('[6]WebFIRE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IF(OR(ISNUMBER('[6]WebFIRE TEMPLATE'!AE6),ISNUMBER('[6]WebFIRE TEMPLATE'!AE7),ISNUMBER('[6]WebFIRE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IF(OR(ISNUMBER('[6]WebFIRE TEMPLATE'!AE6),ISNUMBER('[6]WebFIRE TEMPLATE'!AE7),ISNUMBER('[6]WebFIRE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IF(OR(ISNUMBER('[6]WebFIRE TEMPLATE'!AE6),ISNUMBER('[6]WebFIRE TEMPLATE'!AE7),ISNUMBER('[6]WebFIRE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IF(OR(ISNUMBER('[6]WebFIRE TEMPLATE'!AE6),ISNUMBER('[6]WebFIRE TEMPLATE'!AE7),ISNUMBER('[6]WebFIRE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IF(OR(ISNUMBER('[6]WebFIRE TEMPLATE'!AE6),ISNUMBER('[6]WebFIRE TEMPLATE'!AE7),ISNUMBER('[6]WebFIRE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IF(OR(ISNUMBER('[6]WebFIRE TEMPLATE'!AE6),ISNUMBER('[6]WebFIRE TEMPLATE'!AE7),ISNUMBER('[6]WebFIRE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IF(OR(ISNUMBER('[6]WebFIRE TEMPLATE'!AE6),ISNUMBER('[6]WebFIRE TEMPLATE'!AE7),ISNUMBER('[6]WebFIRE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IF(OR(ISNUMBER('[6]WebFIRE TEMPLATE'!AE6),ISNUMBER('[6]WebFIRE TEMPLATE'!AE7),ISNUMBER('[6]WebFIRE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IF(OR(ISNUMBER('[6]WebFIRE TEMPLATE'!AE6),ISNUMBER('[6]WebFIRE TEMPLATE'!AE7),ISNUMBER('[6]WebFIRE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IF(OR(ISNUMBER('[6]WebFIRE TEMPLATE'!AE6),ISNUMBER('[6]WebFIRE TEMPLATE'!AE7),ISNUMBER('[6]WebFIRE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IF(OR(ISNUMBER('[6]WebFIRE TEMPLATE'!AE6),ISNUMBER('[6]WebFIRE TEMPLATE'!AE7),ISNUMBER('[6]WebFIRE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IF(OR(ISNUMBER('[6]WebFIRE TEMPLATE'!AE6),ISNUMBER('[6]WebFIRE TEMPLATE'!AE7),ISNUMBER('[6]WebFIRE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IF(OR(ISNUMBER('[6]WebFIRE TEMPLATE'!AE6),ISNUMBER('[6]WebFIRE TEMPLATE'!AE7),ISNUMBER('[6]WebFIRE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IF(OR(ISNUMBER('[6]WebFIRE TEMPLATE'!AE6),ISNUMBER('[6]WebFIRE TEMPLATE'!AE7),ISNUMBER('[6]WebFIRE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IF(OR(ISNUMBER('[6]WebFIRE TEMPLATE'!AE6),ISNUMBER('[6]WebFIRE TEMPLATE'!AE7),ISNUMBER('[6]WebFIRE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IF(OR(ISNUMBER('[6]WebFIRE TEMPLATE'!AE6),ISNUMBER('[6]WebFIRE TEMPLATE'!AE7),ISNUMBER('[6]WebFIRE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IF(OR(ISNUMBER('[6]WebFIRE TEMPLATE'!AE6),ISNUMBER('[6]WebFIRE TEMPLATE'!AE7),ISNUMBER('[6]WebFIRE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IF(OR(ISNUMBER('[6]WebFIRE TEMPLATE'!AE6),ISNUMBER('[6]WebFIRE TEMPLATE'!AE7),ISNUMBER('[6]WebFIRE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IF(OR(ISNUMBER('[6]WebFIRE TEMPLATE'!AE6),ISNUMBER('[6]WebFIRE TEMPLATE'!AE7),ISNUMBER('[6]WebFIRE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IF(OR(ISNUMBER('[6]WebFIRE TEMPLATE'!AE6),ISNUMBER('[6]WebFIRE TEMPLATE'!AE7),ISNUMBER('[6]WebFIRE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IF(OR(ISNUMBER('[6]WebFIRE TEMPLATE'!AE6),ISNUMBER('[6]WebFIRE TEMPLATE'!AE7),ISNUMBER('[6]WebFIRE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IF(OR(ISNUMBER('[6]WebFIRE TEMPLATE'!AE6),ISNUMBER('[6]WebFIRE TEMPLATE'!AE7),ISNUMBER('[6]WebFIRE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IF(OR(ISNUMBER('[6]WebFIRE TEMPLATE'!AE6),ISNUMBER('[6]WebFIRE TEMPLATE'!AE7),ISNUMBER('[6]WebFIRE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IF(OR(ISNUMBER('[6]WebFIRE TEMPLATE'!AE6),ISNUMBER('[6]WebFIRE TEMPLATE'!AE7),ISNUMBER('[6]WebFIRE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IF(OR(ISNUMBER('[6]WebFIRE TEMPLATE'!AE6),ISNUMBER('[6]WebFIRE TEMPLATE'!AE7),ISNUMBER('[6]WebFIRE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IF(OR(ISNUMBER('[6]WebFIRE TEMPLATE'!AE6),ISNUMBER('[6]WebFIRE TEMPLATE'!AE7),ISNUMBER('[6]WebFIRE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IF(OR(ISNUMBER('[6]WebFIRE TEMPLATE'!AE6),ISNUMBER('[6]WebFIRE TEMPLATE'!AE7),ISNUMBER('[6]WebFIRE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IF(OR(ISNUMBER('[6]WebFIRE TEMPLATE'!AE6),ISNUMBER('[6]WebFIRE TEMPLATE'!AE7),ISNUMBER('[6]WebFIRE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IF(OR(ISNUMBER('[6]WebFIRE TEMPLATE'!AE6),ISNUMBER('[6]WebFIRE TEMPLATE'!AE7),ISNUMBER('[6]WebFIRE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IF(OR(ISNUMBER('[6]WebFIRE TEMPLATE'!AE6),ISNUMBER('[6]WebFIRE TEMPLATE'!AE7),ISNUMBER('[6]WebFIRE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14"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t="s">
        <v>90</v>
      </c>
      <c r="P63" s="5" t="str">
        <f>IF(OR(ISNUMBER('[6]WebFIRE TEMPLATE'!AE6),ISNUMBER('[6]WebFIRE TEMPLATE'!AE7),ISNUMBER('[6]WebFIRE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t="s">
        <v>93</v>
      </c>
      <c r="P64" s="5" t="str">
        <f>IF(OR(ISNUMBER('[6]WebFIRE TEMPLATE'!AE6),ISNUMBER('[6]WebFIRE TEMPLATE'!AE7),ISNUMBER('[6]WebFIRE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IF(OR(ISNUMBER('[6]WebFIRE TEMPLATE'!AE6),ISNUMBER('[6]WebFIRE TEMPLATE'!AE7),ISNUMBER('[6]WebFIRE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IF(OR(ISNUMBER('[6]WebFIRE TEMPLATE'!AE6),ISNUMBER('[6]WebFIRE TEMPLATE'!AE7),ISNUMBER('[6]WebFIRE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12</v>
      </c>
      <c r="C67" s="38">
        <v>12</v>
      </c>
      <c r="D67" s="38">
        <v>0</v>
      </c>
      <c r="E67" s="39"/>
      <c r="F67" s="40">
        <f t="shared" si="8"/>
        <v>12</v>
      </c>
      <c r="G67" s="53" t="s">
        <v>98</v>
      </c>
      <c r="H67" s="54"/>
      <c r="I67" s="40">
        <v>4</v>
      </c>
      <c r="J67" s="40">
        <v>12</v>
      </c>
      <c r="K67" s="40">
        <v>-12</v>
      </c>
      <c r="L67" s="39"/>
      <c r="M67" s="40">
        <f t="shared" si="7"/>
        <v>0</v>
      </c>
      <c r="N67" s="55" t="s">
        <v>99</v>
      </c>
      <c r="P67" s="5" t="str">
        <f>IF(OR(ISNUMBER('[6]WebFIRE TEMPLATE'!AE6),ISNUMBER('[6]WebFIRE TEMPLATE'!AE7),ISNUMBER('[6]WebFIRE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t="s">
        <v>102</v>
      </c>
      <c r="P68" s="5" t="str">
        <f>IF(OR(ISNUMBER('[6]WebFIRE TEMPLATE'!AE6),ISNUMBER('[6]WebFIRE TEMPLATE'!AE7),ISNUMBER('[6]WebFIRE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t="s">
        <v>105</v>
      </c>
      <c r="P69" s="5" t="str">
        <f>IF(OR(ISNUMBER('[6]WebFIRE TEMPLATE'!AE6),ISNUMBER('[6]WebFIRE TEMPLATE'!AE7),ISNUMBER('[6]WebFIRE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IF(OR(ISNUMBER('[6]WebFIRE TEMPLATE'!AE6),ISNUMBER('[6]WebFIRE TEMPLATE'!AE7),ISNUMBER('[6]WebFIRE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IF(OR(ISNUMBER('[6]WebFIRE TEMPLATE'!AE6),ISNUMBER('[6]WebFIRE TEMPLATE'!AE7),ISNUMBER('[6]WebFIRE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IF(OR(ISNUMBER('[6]WebFIRE TEMPLATE'!AE6),ISNUMBER('[6]WebFIRE TEMPLATE'!AE7),ISNUMBER('[6]WebFIRE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t="s">
        <v>114</v>
      </c>
      <c r="P73" s="5" t="str">
        <f>IF(OR(ISNUMBER('[6]WebFIRE TEMPLATE'!AE6),ISNUMBER('[6]WebFIRE TEMPLATE'!AE7),ISNUMBER('[6]WebFIRE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IF(OR(ISNUMBER('[6]WebFIRE TEMPLATE'!AE6),ISNUMBER('[6]WebFIRE TEMPLATE'!AE7),ISNUMBER('[6]WebFIRE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IF(OR(ISNUMBER('[6]WebFIRE TEMPLATE'!AE6),ISNUMBER('[6]WebFIRE TEMPLATE'!AE7),ISNUMBER('[6]WebFIRE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IF(OR(ISNUMBER('[6]WebFIRE TEMPLATE'!AE6),ISNUMBER('[6]WebFIRE TEMPLATE'!AE7),ISNUMBER('[6]WebFIRE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IF(OR(ISNUMBER('[6]WebFIRE TEMPLATE'!AE6),ISNUMBER('[6]WebFIRE TEMPLATE'!AE7),ISNUMBER('[6]WebFIRE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5">
      <c r="B81" s="60"/>
      <c r="D81" s="65" t="s">
        <v>122</v>
      </c>
      <c r="E81" s="3">
        <f>SUM(C14:C15,C17:C19,C24,C25)+IF(H16="N/A",L16,0)+IF(H25="N/A",L25-J25,0)</f>
        <v>87</v>
      </c>
      <c r="F81" s="3">
        <f>SUM(F14:F15,F17:F19,F24,F25)+IF(AND(B15="Yes",H16="N/A"),L16,0)+IF(AND(B25="Yes",H25="N/A"),L25-J25,0)</f>
        <v>6</v>
      </c>
      <c r="H81" s="65" t="s">
        <v>123</v>
      </c>
      <c r="I81" s="4">
        <f>SUM(I13:I15,I17:I24)+IF(AND(B15="Yes",H16="N/A"),L16,I16)+IF(AND(B25="Yes",H25="N/A"),L25,I25)</f>
        <v>30</v>
      </c>
      <c r="J81" s="3">
        <f>SUM(J14:J15,J17:J23,C24,C25)+IF(H16="N/A",L16,0)+IF(H25="N/A",L25-J25,0)</f>
        <v>87</v>
      </c>
      <c r="M81" s="3">
        <f>SUM(M13:M25)</f>
        <v>0</v>
      </c>
    </row>
    <row r="82" spans="1:15" ht="18.75" hidden="1" customHeight="1" x14ac:dyDescent="0.25">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0"/>
      <c r="D83" s="66" t="s">
        <v>126</v>
      </c>
      <c r="E83" s="3">
        <f>SUM(C63:C64,C66:C73)+IF(H66="N/A",L66-J66,0)+IF(H71="N/A",L71-J71,0)</f>
        <v>177</v>
      </c>
      <c r="F83" s="3">
        <f>SUM(F63:F64,F66:F73)+IF(H66="N/A",L66-J66,0)+IF(H71="N/A",L71-J71,0)</f>
        <v>117</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5">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t="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5" t="s">
        <v>137</v>
      </c>
      <c r="B87" s="2">
        <v>75</v>
      </c>
      <c r="C87" s="3">
        <f>SUM(C14:C15,C17:C19,C24,C25,C63:C64,C66:C73)+IF(H16="N/A",L16,0)+IF(H25="N/A",L25-J25,0)+IF(H66="N/A",L66-J66,0)+IF(H71="N/A",L71-J71,0)</f>
        <v>264</v>
      </c>
      <c r="D87" s="3"/>
      <c r="E87" s="2">
        <f>IF(F87&gt;0,ROUND(((100*F87/J87)+F12),0),0)</f>
        <v>37</v>
      </c>
      <c r="F87" s="2">
        <f>IF(AND(B63="",B64="",B66="",B67="",B68="",B69="",B70="",B71="",B72="",B73=""),0,SUM(F81,F83))</f>
        <v>123</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37</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S96"/>
  <sheetViews>
    <sheetView zoomScale="75" zoomScaleNormal="75" workbookViewId="0">
      <pane ySplit="10" topLeftCell="A11" activePane="bottomLeft" state="frozen"/>
      <selection activeCell="A11" sqref="A11:M11"/>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178</v>
      </c>
      <c r="C1" s="172"/>
      <c r="D1" s="172"/>
      <c r="E1" s="172"/>
      <c r="F1" s="172"/>
      <c r="G1" s="172"/>
    </row>
    <row r="2" spans="1:19" x14ac:dyDescent="0.25">
      <c r="A2" s="1" t="s">
        <v>2</v>
      </c>
      <c r="B2" s="171" t="s">
        <v>179</v>
      </c>
      <c r="C2" s="172"/>
      <c r="D2" s="172"/>
      <c r="E2" s="172"/>
      <c r="F2" s="172"/>
      <c r="G2" s="172"/>
    </row>
    <row r="3" spans="1:19" x14ac:dyDescent="0.25">
      <c r="A3" s="1" t="s">
        <v>4</v>
      </c>
      <c r="B3" s="171">
        <v>30603404</v>
      </c>
      <c r="C3" s="172"/>
      <c r="D3" s="172"/>
      <c r="E3" s="172"/>
      <c r="F3" s="172"/>
      <c r="G3" s="172"/>
      <c r="N3" s="7" t="s">
        <v>181</v>
      </c>
    </row>
    <row r="4" spans="1:19" x14ac:dyDescent="0.25">
      <c r="A4" s="8" t="s">
        <v>6</v>
      </c>
      <c r="B4" s="173" t="s">
        <v>180</v>
      </c>
      <c r="C4" s="174"/>
      <c r="D4" s="174"/>
      <c r="E4" s="174"/>
      <c r="F4" s="174"/>
      <c r="G4" s="175"/>
      <c r="N4" s="7" t="s">
        <v>182</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4</v>
      </c>
    </row>
    <row r="8" spans="1:19" ht="12" customHeight="1" x14ac:dyDescent="0.25">
      <c r="A8" s="11"/>
      <c r="B8" s="12"/>
      <c r="C8" s="12"/>
      <c r="D8" s="12"/>
      <c r="E8" s="12"/>
      <c r="F8" s="12"/>
      <c r="G8" s="12"/>
      <c r="H8" s="10"/>
    </row>
    <row r="9" spans="1:19" ht="7.5" customHeight="1" x14ac:dyDescent="0.25">
      <c r="B9" s="13"/>
      <c r="J9" s="3" t="s">
        <v>12</v>
      </c>
      <c r="K9" s="3" t="s">
        <v>13</v>
      </c>
      <c r="L9" s="3" t="s">
        <v>14</v>
      </c>
    </row>
    <row r="10" spans="1:19" ht="63.75" x14ac:dyDescent="0.25">
      <c r="A10" s="22" t="s">
        <v>15</v>
      </c>
      <c r="B10" s="15" t="s">
        <v>16</v>
      </c>
      <c r="C10" s="16" t="s">
        <v>12</v>
      </c>
      <c r="D10" s="17" t="s">
        <v>13</v>
      </c>
      <c r="E10" s="18" t="s">
        <v>14</v>
      </c>
      <c r="F10" s="17" t="s">
        <v>17</v>
      </c>
      <c r="G10" s="22"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c r="P12" s="33" t="str">
        <f>IF(OR(ISNUMBER('[5]WebFIRE TEMPLATE'!AE6),ISNUMBER('[5]WebFIRE TEMPLATE'!AE7),ISNUMBER('[5]WebFIRE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8"/>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IF(OR(ISNUMBER('[5]WebFIRE TEMPLATE'!AE6),ISNUMBER('[5]WebFIRE TEMPLATE'!AE7),ISNUMBER('[5]WebFIRE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142</v>
      </c>
      <c r="P14" s="33" t="str">
        <f>IF(OR(ISNUMBER('[5]WebFIRE TEMPLATE'!AE6),ISNUMBER('[5]WebFIRE TEMPLATE'!AE7),ISNUMBER('[5]WebFIRE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IF(OR(ISNUMBER('[5]WebFIRE TEMPLATE'!AE6),ISNUMBER('[5]WebFIRE TEMPLATE'!AE7),ISNUMBER('[5]WebFIRE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IF(OR(ISNUMBER('[5]WebFIRE TEMPLATE'!AE6),ISNUMBER('[5]WebFIRE TEMPLATE'!AE7),ISNUMBER('[5]WebFIRE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IF(OR(ISNUMBER('[5]WebFIRE TEMPLATE'!AE6),ISNUMBER('[5]WebFIRE TEMPLATE'!AE7),ISNUMBER('[5]WebFIRE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IF(OR(ISNUMBER('[5]WebFIRE TEMPLATE'!AE6),ISNUMBER('[5]WebFIRE TEMPLATE'!AE7),ISNUMBER('[5]WebFIRE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IF(OR(ISNUMBER('[5]WebFIRE TEMPLATE'!AE6),ISNUMBER('[5]WebFIRE TEMPLATE'!AE7),ISNUMBER('[5]WebFIRE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IF(OR(ISNUMBER('[5]WebFIRE TEMPLATE'!AE6),ISNUMBER('[5]WebFIRE TEMPLATE'!AE7),ISNUMBER('[5]WebFIRE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IF(OR(ISNUMBER('[5]WebFIRE TEMPLATE'!AE6),ISNUMBER('[5]WebFIRE TEMPLATE'!AE7),ISNUMBER('[5]WebFIRE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IF(OR(ISNUMBER('[5]WebFIRE TEMPLATE'!AE6),ISNUMBER('[5]WebFIRE TEMPLATE'!AE7),ISNUMBER('[5]WebFIRE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IF(OR(ISNUMBER('[5]WebFIRE TEMPLATE'!AE6),ISNUMBER('[5]WebFIRE TEMPLATE'!AE7),ISNUMBER('[5]WebFIRE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115" t="s">
        <v>183</v>
      </c>
      <c r="P24" s="35" t="str">
        <f>IF(OR(ISNUMBER('[5]WebFIRE TEMPLATE'!AE6),ISNUMBER('[5]WebFIRE TEMPLATE'!AE7),ISNUMBER('[5]WebFIRE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IF(OR(ISNUMBER('[5]WebFIRE TEMPLATE'!AE6),ISNUMBER('[5]WebFIRE TEMPLATE'!AE7),ISNUMBER('[5]WebFIRE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22"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IF(OR(ISNUMBER('[5]WebFIRE TEMPLATE'!AE6),ISNUMBER('[5]WebFIRE TEMPLATE'!AE7),ISNUMBER('[5]WebFIRE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IF(OR(ISNUMBER('[5]WebFIRE TEMPLATE'!AE6),ISNUMBER('[5]WebFIRE TEMPLATE'!AE7),ISNUMBER('[5]WebFIRE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IF(OR(ISNUMBER('[5]WebFIRE TEMPLATE'!AE6),ISNUMBER('[5]WebFIRE TEMPLATE'!AE7),ISNUMBER('[5]WebFIRE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IF(OR(ISNUMBER('[5]WebFIRE TEMPLATE'!AE6),ISNUMBER('[5]WebFIRE TEMPLATE'!AE7),ISNUMBER('[5]WebFIRE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IF(OR(ISNUMBER('[5]WebFIRE TEMPLATE'!AE6),ISNUMBER('[5]WebFIRE TEMPLATE'!AE7),ISNUMBER('[5]WebFIRE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IF(OR(ISNUMBER('[5]WebFIRE TEMPLATE'!AE6),ISNUMBER('[5]WebFIRE TEMPLATE'!AE7),ISNUMBER('[5]WebFIRE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IF(OR(ISNUMBER('[5]WebFIRE TEMPLATE'!AE6),ISNUMBER('[5]WebFIRE TEMPLATE'!AE7),ISNUMBER('[5]WebFIRE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IF(OR(ISNUMBER('[5]WebFIRE TEMPLATE'!AE6),ISNUMBER('[5]WebFIRE TEMPLATE'!AE7),ISNUMBER('[5]WebFIRE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IF(OR(ISNUMBER('[5]WebFIRE TEMPLATE'!AE6),ISNUMBER('[5]WebFIRE TEMPLATE'!AE7),ISNUMBER('[5]WebFIRE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IF(OR(ISNUMBER('[5]WebFIRE TEMPLATE'!AE6),ISNUMBER('[5]WebFIRE TEMPLATE'!AE7),ISNUMBER('[5]WebFIRE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IF(OR(ISNUMBER('[5]WebFIRE TEMPLATE'!AE6),ISNUMBER('[5]WebFIRE TEMPLATE'!AE7),ISNUMBER('[5]WebFIRE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IF(OR(ISNUMBER('[5]WebFIRE TEMPLATE'!AE6),ISNUMBER('[5]WebFIRE TEMPLATE'!AE7),ISNUMBER('[5]WebFIRE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IF(OR(ISNUMBER('[5]WebFIRE TEMPLATE'!AE6),ISNUMBER('[5]WebFIRE TEMPLATE'!AE7),ISNUMBER('[5]WebFIRE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IF(OR(ISNUMBER('[5]WebFIRE TEMPLATE'!AE6),ISNUMBER('[5]WebFIRE TEMPLATE'!AE7),ISNUMBER('[5]WebFIRE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IF(OR(ISNUMBER('[5]WebFIRE TEMPLATE'!AE6),ISNUMBER('[5]WebFIRE TEMPLATE'!AE7),ISNUMBER('[5]WebFIRE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IF(OR(ISNUMBER('[5]WebFIRE TEMPLATE'!AE6),ISNUMBER('[5]WebFIRE TEMPLATE'!AE7),ISNUMBER('[5]WebFIRE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IF(OR(ISNUMBER('[5]WebFIRE TEMPLATE'!AE6),ISNUMBER('[5]WebFIRE TEMPLATE'!AE7),ISNUMBER('[5]WebFIRE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IF(OR(ISNUMBER('[5]WebFIRE TEMPLATE'!AE6),ISNUMBER('[5]WebFIRE TEMPLATE'!AE7),ISNUMBER('[5]WebFIRE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IF(OR(ISNUMBER('[5]WebFIRE TEMPLATE'!AE6),ISNUMBER('[5]WebFIRE TEMPLATE'!AE7),ISNUMBER('[5]WebFIRE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IF(OR(ISNUMBER('[5]WebFIRE TEMPLATE'!AE6),ISNUMBER('[5]WebFIRE TEMPLATE'!AE7),ISNUMBER('[5]WebFIRE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IF(OR(ISNUMBER('[5]WebFIRE TEMPLATE'!AE6),ISNUMBER('[5]WebFIRE TEMPLATE'!AE7),ISNUMBER('[5]WebFIRE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IF(OR(ISNUMBER('[5]WebFIRE TEMPLATE'!AE6),ISNUMBER('[5]WebFIRE TEMPLATE'!AE7),ISNUMBER('[5]WebFIRE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IF(OR(ISNUMBER('[5]WebFIRE TEMPLATE'!AE6),ISNUMBER('[5]WebFIRE TEMPLATE'!AE7),ISNUMBER('[5]WebFIRE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IF(OR(ISNUMBER('[5]WebFIRE TEMPLATE'!AE6),ISNUMBER('[5]WebFIRE TEMPLATE'!AE7),ISNUMBER('[5]WebFIRE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IF(OR(ISNUMBER('[5]WebFIRE TEMPLATE'!AE6),ISNUMBER('[5]WebFIRE TEMPLATE'!AE7),ISNUMBER('[5]WebFIRE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IF(OR(ISNUMBER('[5]WebFIRE TEMPLATE'!AE6),ISNUMBER('[5]WebFIRE TEMPLATE'!AE7),ISNUMBER('[5]WebFIRE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IF(OR(ISNUMBER('[5]WebFIRE TEMPLATE'!AE6),ISNUMBER('[5]WebFIRE TEMPLATE'!AE7),ISNUMBER('[5]WebFIRE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IF(OR(ISNUMBER('[5]WebFIRE TEMPLATE'!AE6),ISNUMBER('[5]WebFIRE TEMPLATE'!AE7),ISNUMBER('[5]WebFIRE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IF(OR(ISNUMBER('[5]WebFIRE TEMPLATE'!AE6),ISNUMBER('[5]WebFIRE TEMPLATE'!AE7),ISNUMBER('[5]WebFIRE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IF(OR(ISNUMBER('[5]WebFIRE TEMPLATE'!AE6),ISNUMBER('[5]WebFIRE TEMPLATE'!AE7),ISNUMBER('[5]WebFIRE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IF(OR(ISNUMBER('[5]WebFIRE TEMPLATE'!AE6),ISNUMBER('[5]WebFIRE TEMPLATE'!AE7),ISNUMBER('[5]WebFIRE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IF(OR(ISNUMBER('[5]WebFIRE TEMPLATE'!AE6),ISNUMBER('[5]WebFIRE TEMPLATE'!AE7),ISNUMBER('[5]WebFIRE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IF(OR(ISNUMBER('[5]WebFIRE TEMPLATE'!AE6),ISNUMBER('[5]WebFIRE TEMPLATE'!AE7),ISNUMBER('[5]WebFIRE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22" t="s">
        <v>46</v>
      </c>
      <c r="B62" s="51"/>
      <c r="C62" s="27"/>
      <c r="D62" s="27"/>
      <c r="E62" s="27"/>
      <c r="F62" s="27"/>
      <c r="G62" s="52"/>
      <c r="H62" s="52"/>
      <c r="I62" s="27"/>
      <c r="J62" s="27"/>
      <c r="K62" s="27"/>
      <c r="L62" s="27"/>
      <c r="M62" s="27"/>
      <c r="N62" s="34"/>
    </row>
    <row r="63" spans="1:16" ht="28.5" x14ac:dyDescent="0.25">
      <c r="A63" s="36" t="s">
        <v>88</v>
      </c>
      <c r="B63" s="37" t="s">
        <v>13</v>
      </c>
      <c r="C63" s="38">
        <v>3</v>
      </c>
      <c r="D63" s="38">
        <v>0</v>
      </c>
      <c r="E63" s="39"/>
      <c r="F63" s="40">
        <f t="shared" ref="F63:F64" si="6">IF(B63="Yes",C63,D63)</f>
        <v>0</v>
      </c>
      <c r="G63" s="36" t="s">
        <v>89</v>
      </c>
      <c r="H63" s="54"/>
      <c r="I63" s="40">
        <v>1</v>
      </c>
      <c r="J63" s="40">
        <v>3</v>
      </c>
      <c r="K63" s="40">
        <v>-3</v>
      </c>
      <c r="L63" s="39"/>
      <c r="M63" s="40">
        <f t="shared" ref="M63:M73" si="7">IF(F63=0,IF(OR(H63="No",H63=""),0,IF(AND(F63=0,H63="Yes"),I63+J63,0)),IF(AND(F63=C63,H63="Yes"),I63,IF(H63="No",K63,0)))</f>
        <v>0</v>
      </c>
      <c r="N63" s="55"/>
      <c r="P63" s="5" t="str">
        <f>IF(OR(ISNUMBER('[5]WebFIRE TEMPLATE'!AE6),ISNUMBER('[5]WebFIRE TEMPLATE'!AE7),ISNUMBER('[5]WebFIRE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13</v>
      </c>
      <c r="C64" s="38">
        <v>27</v>
      </c>
      <c r="D64" s="38">
        <v>0</v>
      </c>
      <c r="E64" s="39"/>
      <c r="F64" s="40">
        <f t="shared" si="6"/>
        <v>0</v>
      </c>
      <c r="G64" s="36" t="s">
        <v>92</v>
      </c>
      <c r="H64" s="54"/>
      <c r="I64" s="40">
        <v>4</v>
      </c>
      <c r="J64" s="40">
        <v>12</v>
      </c>
      <c r="K64" s="40">
        <v>-12</v>
      </c>
      <c r="L64" s="39"/>
      <c r="M64" s="40">
        <f t="shared" si="7"/>
        <v>0</v>
      </c>
      <c r="N64" s="55"/>
      <c r="P64" s="5" t="str">
        <f>IF(OR(ISNUMBER('[5]WebFIRE TEMPLATE'!AE6),ISNUMBER('[5]WebFIRE TEMPLATE'!AE7),ISNUMBER('[5]WebFIRE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IF(OR(ISNUMBER('[5]WebFIRE TEMPLATE'!AE6),ISNUMBER('[5]WebFIRE TEMPLATE'!AE7),ISNUMBER('[5]WebFIRE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IF(OR(ISNUMBER('[5]WebFIRE TEMPLATE'!AE6),ISNUMBER('[5]WebFIRE TEMPLATE'!AE7),ISNUMBER('[5]WebFIRE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13</v>
      </c>
      <c r="C67" s="38">
        <v>12</v>
      </c>
      <c r="D67" s="38">
        <v>0</v>
      </c>
      <c r="E67" s="39"/>
      <c r="F67" s="40">
        <f t="shared" si="8"/>
        <v>0</v>
      </c>
      <c r="G67" s="53" t="s">
        <v>98</v>
      </c>
      <c r="H67" s="54"/>
      <c r="I67" s="40">
        <v>4</v>
      </c>
      <c r="J67" s="40">
        <v>12</v>
      </c>
      <c r="K67" s="40">
        <v>-12</v>
      </c>
      <c r="L67" s="39"/>
      <c r="M67" s="40">
        <f t="shared" si="7"/>
        <v>0</v>
      </c>
      <c r="N67" s="55"/>
      <c r="P67" s="5" t="str">
        <f>IF(OR(ISNUMBER('[5]WebFIRE TEMPLATE'!AE6),ISNUMBER('[5]WebFIRE TEMPLATE'!AE7),ISNUMBER('[5]WebFIRE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13</v>
      </c>
      <c r="C68" s="38">
        <v>12</v>
      </c>
      <c r="D68" s="38">
        <v>0</v>
      </c>
      <c r="E68" s="39"/>
      <c r="F68" s="40">
        <f t="shared" si="8"/>
        <v>0</v>
      </c>
      <c r="G68" s="53" t="s">
        <v>101</v>
      </c>
      <c r="H68" s="54"/>
      <c r="I68" s="40">
        <v>4</v>
      </c>
      <c r="J68" s="40">
        <v>12</v>
      </c>
      <c r="K68" s="40">
        <v>-12</v>
      </c>
      <c r="L68" s="39"/>
      <c r="M68" s="40">
        <f t="shared" si="7"/>
        <v>0</v>
      </c>
      <c r="N68" s="55"/>
      <c r="P68" s="5" t="str">
        <f>IF(OR(ISNUMBER('[5]WebFIRE TEMPLATE'!AE6),ISNUMBER('[5]WebFIRE TEMPLATE'!AE7),ISNUMBER('[5]WebFIRE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6"/>
    </row>
    <row r="69" spans="1:19" ht="28.5" x14ac:dyDescent="0.25">
      <c r="A69" s="53" t="s">
        <v>103</v>
      </c>
      <c r="B69" s="37" t="s">
        <v>13</v>
      </c>
      <c r="C69" s="38">
        <v>9</v>
      </c>
      <c r="D69" s="38">
        <v>0</v>
      </c>
      <c r="E69" s="39"/>
      <c r="F69" s="40">
        <f t="shared" si="8"/>
        <v>0</v>
      </c>
      <c r="G69" s="36" t="s">
        <v>104</v>
      </c>
      <c r="H69" s="54"/>
      <c r="I69" s="40">
        <v>3</v>
      </c>
      <c r="J69" s="40">
        <v>9</v>
      </c>
      <c r="K69" s="40">
        <v>-9</v>
      </c>
      <c r="L69" s="39"/>
      <c r="M69" s="40">
        <f t="shared" si="7"/>
        <v>0</v>
      </c>
      <c r="N69" s="55"/>
      <c r="P69" s="5" t="str">
        <f>IF(OR(ISNUMBER('[5]WebFIRE TEMPLATE'!AE6),ISNUMBER('[5]WebFIRE TEMPLATE'!AE7),ISNUMBER('[5]WebFIRE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6"/>
    </row>
    <row r="70" spans="1:19" ht="57.75" customHeight="1" x14ac:dyDescent="0.25">
      <c r="A70" s="53" t="s">
        <v>106</v>
      </c>
      <c r="B70" s="37" t="s">
        <v>13</v>
      </c>
      <c r="C70" s="38">
        <v>24</v>
      </c>
      <c r="D70" s="38">
        <v>0</v>
      </c>
      <c r="E70" s="39"/>
      <c r="F70" s="40">
        <f t="shared" si="8"/>
        <v>0</v>
      </c>
      <c r="G70" s="36" t="s">
        <v>107</v>
      </c>
      <c r="H70" s="54"/>
      <c r="I70" s="40">
        <v>8</v>
      </c>
      <c r="J70" s="40">
        <v>24</v>
      </c>
      <c r="K70" s="40">
        <v>-120</v>
      </c>
      <c r="L70" s="39"/>
      <c r="M70" s="40">
        <f t="shared" si="7"/>
        <v>0</v>
      </c>
      <c r="N70" s="57"/>
      <c r="P70" s="5" t="str">
        <f>IF(OR(ISNUMBER('[5]WebFIRE TEMPLATE'!AE6),ISNUMBER('[5]WebFIRE TEMPLATE'!AE7),ISNUMBER('[5]WebFIRE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IF(OR(ISNUMBER('[5]WebFIRE TEMPLATE'!AE6),ISNUMBER('[5]WebFIRE TEMPLATE'!AE7),ISNUMBER('[5]WebFIRE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IF(OR(ISNUMBER('[5]WebFIRE TEMPLATE'!AE6),ISNUMBER('[5]WebFIRE TEMPLATE'!AE7),ISNUMBER('[5]WebFIRE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6" t="s">
        <v>112</v>
      </c>
      <c r="B73" s="37" t="s">
        <v>13</v>
      </c>
      <c r="C73" s="38">
        <v>54</v>
      </c>
      <c r="D73" s="38">
        <v>0</v>
      </c>
      <c r="E73" s="39"/>
      <c r="F73" s="40">
        <f t="shared" si="9"/>
        <v>0</v>
      </c>
      <c r="G73" s="36" t="s">
        <v>113</v>
      </c>
      <c r="H73" s="54"/>
      <c r="I73" s="40">
        <v>3</v>
      </c>
      <c r="J73" s="40">
        <v>9</v>
      </c>
      <c r="K73" s="40">
        <v>-9</v>
      </c>
      <c r="L73" s="39"/>
      <c r="M73" s="40">
        <f t="shared" si="7"/>
        <v>0</v>
      </c>
      <c r="N73" s="55"/>
      <c r="P73" s="5" t="str">
        <f>IF(OR(ISNUMBER('[5]WebFIRE TEMPLATE'!AE6),ISNUMBER('[5]WebFIRE TEMPLATE'!AE7),ISNUMBER('[5]WebFIRE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IF(OR(ISNUMBER('[5]WebFIRE TEMPLATE'!AE6),ISNUMBER('[5]WebFIRE TEMPLATE'!AE7),ISNUMBER('[5]WebFIRE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IF(OR(ISNUMBER('[5]WebFIRE TEMPLATE'!AE6),ISNUMBER('[5]WebFIRE TEMPLATE'!AE7),ISNUMBER('[5]WebFIRE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IF(OR(ISNUMBER('[5]WebFIRE TEMPLATE'!AE6),ISNUMBER('[5]WebFIRE TEMPLATE'!AE7),ISNUMBER('[5]WebFIRE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IF(OR(ISNUMBER('[5]WebFIRE TEMPLATE'!AE6),ISNUMBER('[5]WebFIRE TEMPLATE'!AE7),ISNUMBER('[5]WebFIRE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61"/>
      <c r="B80" s="61"/>
      <c r="C80" s="61"/>
      <c r="D80" s="62"/>
      <c r="E80" s="62" t="s">
        <v>120</v>
      </c>
      <c r="F80" s="62" t="s">
        <v>121</v>
      </c>
      <c r="G80" s="35"/>
      <c r="H80" s="60"/>
      <c r="I80" s="181" t="s">
        <v>120</v>
      </c>
      <c r="J80" s="182"/>
      <c r="K80" s="63"/>
      <c r="L80" s="63"/>
      <c r="M80" s="64" t="s">
        <v>121</v>
      </c>
    </row>
    <row r="81" spans="1:15" ht="15" hidden="1" customHeight="1" x14ac:dyDescent="0.25">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5">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0"/>
      <c r="D83" s="66" t="s">
        <v>126</v>
      </c>
      <c r="E83" s="3">
        <f>SUM(C63:C64,C66:C73)+IF(H66="N/A",L66-J66,0)+IF(H71="N/A",L71-J71,0)</f>
        <v>177</v>
      </c>
      <c r="F83" s="3">
        <f>SUM(F63:F64,F66:F73)+IF(H66="N/A",L66-J66,0)+IF(H71="N/A",L71-J71,0)</f>
        <v>0</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5">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t="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5" t="s">
        <v>137</v>
      </c>
      <c r="B87" s="2">
        <v>75</v>
      </c>
      <c r="C87" s="3">
        <f>SUM(C14:C15,C17:C19,C24,C25,C63:C64,C66:C73)+IF(H16="N/A",L16,0)+IF(H25="N/A",L25-J25,0)+IF(H66="N/A",L66-J66,0)+IF(H71="N/A",L71-J71,0)</f>
        <v>264</v>
      </c>
      <c r="D87" s="3"/>
      <c r="E87" s="2">
        <f>IF(F87&gt;0,ROUND(((100*F87/J87)+F12),0),0)</f>
        <v>4</v>
      </c>
      <c r="F87" s="2">
        <f>IF(AND(B63="",B64="",B66="",B67="",B68="",B69="",B70="",B71="",B72="",B73=""),0,SUM(F81,F83))</f>
        <v>15</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4</v>
      </c>
    </row>
    <row r="94" spans="1:15" x14ac:dyDescent="0.25">
      <c r="O94" s="2"/>
    </row>
    <row r="95" spans="1:15" x14ac:dyDescent="0.25">
      <c r="C95" s="74"/>
      <c r="F95" s="74"/>
      <c r="I95" s="2"/>
      <c r="J95" s="2"/>
    </row>
    <row r="96" spans="1:15" x14ac:dyDescent="0.25">
      <c r="C96" s="74"/>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171" t="s">
        <v>170</v>
      </c>
      <c r="C1" s="172"/>
      <c r="D1" s="172"/>
      <c r="E1" s="172"/>
      <c r="F1" s="172"/>
      <c r="G1" s="172"/>
    </row>
    <row r="2" spans="1:19" x14ac:dyDescent="0.25">
      <c r="A2" s="1" t="s">
        <v>2</v>
      </c>
      <c r="B2" s="171" t="s">
        <v>171</v>
      </c>
      <c r="C2" s="172"/>
      <c r="D2" s="172"/>
      <c r="E2" s="172"/>
      <c r="F2" s="172"/>
      <c r="G2" s="172"/>
    </row>
    <row r="3" spans="1:19" x14ac:dyDescent="0.25">
      <c r="A3" s="1" t="s">
        <v>4</v>
      </c>
      <c r="B3" s="171">
        <v>30603404</v>
      </c>
      <c r="C3" s="172"/>
      <c r="D3" s="172"/>
      <c r="E3" s="172"/>
      <c r="F3" s="172"/>
      <c r="G3" s="172"/>
      <c r="N3" s="7" t="s">
        <v>197</v>
      </c>
    </row>
    <row r="4" spans="1:19" x14ac:dyDescent="0.25">
      <c r="A4" s="8" t="s">
        <v>6</v>
      </c>
      <c r="B4" s="173" t="s">
        <v>199</v>
      </c>
      <c r="C4" s="174"/>
      <c r="D4" s="174"/>
      <c r="E4" s="174"/>
      <c r="F4" s="174"/>
      <c r="G4" s="175"/>
      <c r="N4" s="7" t="s">
        <v>198</v>
      </c>
    </row>
    <row r="5" spans="1:19" x14ac:dyDescent="0.25">
      <c r="A5" s="9" t="s">
        <v>9</v>
      </c>
      <c r="B5" s="176" t="s">
        <v>10</v>
      </c>
      <c r="C5" s="177"/>
      <c r="D5" s="177"/>
      <c r="E5" s="177"/>
      <c r="F5" s="177"/>
      <c r="G5" s="177"/>
    </row>
    <row r="7" spans="1:19" ht="23.25" x14ac:dyDescent="0.25">
      <c r="A7" s="169" t="s">
        <v>11</v>
      </c>
      <c r="B7" s="170"/>
      <c r="C7" s="170"/>
      <c r="D7" s="170"/>
      <c r="E7" s="170"/>
      <c r="F7" s="170"/>
      <c r="G7" s="170"/>
      <c r="H7" s="10">
        <f>IF(AND(H92=0,H93=0),0,IF(AND(H92&gt;0,H93&gt;0),((H92+H93)/2),IF(H93&gt;0,H93,H92)))</f>
        <v>37</v>
      </c>
    </row>
    <row r="8" spans="1:19" ht="12" customHeight="1" x14ac:dyDescent="0.25">
      <c r="A8" s="82"/>
      <c r="B8" s="83"/>
      <c r="C8" s="83"/>
      <c r="D8" s="83"/>
      <c r="E8" s="83"/>
      <c r="F8" s="83"/>
      <c r="G8" s="83"/>
      <c r="H8" s="10"/>
    </row>
    <row r="9" spans="1:19" ht="7.5" customHeight="1" x14ac:dyDescent="0.25">
      <c r="B9" s="13"/>
      <c r="J9" s="3" t="s">
        <v>12</v>
      </c>
      <c r="K9" s="3" t="s">
        <v>13</v>
      </c>
      <c r="L9" s="3" t="s">
        <v>14</v>
      </c>
    </row>
    <row r="10" spans="1:19" ht="63.75" x14ac:dyDescent="0.25">
      <c r="A10" s="80" t="s">
        <v>15</v>
      </c>
      <c r="B10" s="15" t="s">
        <v>16</v>
      </c>
      <c r="C10" s="16" t="s">
        <v>12</v>
      </c>
      <c r="D10" s="17" t="s">
        <v>13</v>
      </c>
      <c r="E10" s="18" t="s">
        <v>14</v>
      </c>
      <c r="F10" s="17" t="s">
        <v>17</v>
      </c>
      <c r="G10" s="80" t="s">
        <v>18</v>
      </c>
      <c r="H10" s="19" t="s">
        <v>16</v>
      </c>
      <c r="I10" s="20" t="s">
        <v>19</v>
      </c>
      <c r="J10" s="20" t="s">
        <v>20</v>
      </c>
      <c r="K10" s="20" t="s">
        <v>13</v>
      </c>
      <c r="L10" s="20" t="s">
        <v>14</v>
      </c>
      <c r="M10" s="20" t="s">
        <v>17</v>
      </c>
      <c r="N10" s="21" t="s">
        <v>21</v>
      </c>
    </row>
    <row r="11" spans="1:19" ht="18.75" x14ac:dyDescent="0.25">
      <c r="A11" s="178" t="s">
        <v>22</v>
      </c>
      <c r="B11" s="178"/>
      <c r="C11" s="178"/>
      <c r="D11" s="178"/>
      <c r="E11" s="178"/>
      <c r="F11" s="178"/>
      <c r="G11" s="178"/>
      <c r="H11" s="178"/>
      <c r="I11" s="178"/>
      <c r="J11" s="178"/>
      <c r="K11" s="178"/>
      <c r="L11" s="178"/>
      <c r="M11" s="178"/>
      <c r="N11" s="23"/>
    </row>
    <row r="12" spans="1:19" ht="142.5" x14ac:dyDescent="0.25">
      <c r="A12" s="24" t="s">
        <v>23</v>
      </c>
      <c r="B12" s="25" t="s">
        <v>13</v>
      </c>
      <c r="C12" s="26">
        <v>2</v>
      </c>
      <c r="D12" s="26">
        <v>0</v>
      </c>
      <c r="E12" s="27"/>
      <c r="F12" s="28">
        <f>IF(B12="Yes",C12,D12)</f>
        <v>0</v>
      </c>
      <c r="G12" s="24" t="s">
        <v>24</v>
      </c>
      <c r="H12" s="29"/>
      <c r="I12" s="30">
        <v>0</v>
      </c>
      <c r="J12" s="30">
        <v>2</v>
      </c>
      <c r="K12" s="30">
        <v>-2</v>
      </c>
      <c r="L12" s="31"/>
      <c r="M12" s="30">
        <f>IF(F12=0,IF(OR(H12="No",H12=""),0,IF(AND(F12=0,H12="Yes"),I12+J12,0)),IF(AND(F12=C12,H12="Yes"),I12,IF(H12="No",K12,0)))</f>
        <v>0</v>
      </c>
      <c r="N12" s="32" t="s">
        <v>174</v>
      </c>
      <c r="P12" s="33"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6"/>
      <c r="R12" s="77"/>
    </row>
    <row r="13" spans="1:19" ht="28.5" x14ac:dyDescent="0.25">
      <c r="A13" s="34"/>
      <c r="B13" s="27"/>
      <c r="C13" s="27"/>
      <c r="D13" s="27"/>
      <c r="E13" s="27"/>
      <c r="F13" s="27"/>
      <c r="G13" s="24" t="s">
        <v>26</v>
      </c>
      <c r="H13" s="29"/>
      <c r="I13" s="30">
        <v>1</v>
      </c>
      <c r="J13" s="30"/>
      <c r="K13" s="30">
        <v>0</v>
      </c>
      <c r="L13" s="31"/>
      <c r="M13" s="30">
        <f>IF(H13="Yes",I13,(IF(H13="No",K13,0)))</f>
        <v>0</v>
      </c>
      <c r="N13" s="32"/>
      <c r="P13" s="35"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6" t="s">
        <v>27</v>
      </c>
      <c r="B14" s="37" t="s">
        <v>12</v>
      </c>
      <c r="C14" s="38">
        <v>3</v>
      </c>
      <c r="D14" s="38">
        <v>0</v>
      </c>
      <c r="E14" s="39"/>
      <c r="F14" s="40">
        <f>IF(B14="Yes",C14,D14)</f>
        <v>3</v>
      </c>
      <c r="G14" s="41" t="s">
        <v>27</v>
      </c>
      <c r="H14" s="37"/>
      <c r="I14" s="42">
        <v>1</v>
      </c>
      <c r="J14" s="42">
        <v>3</v>
      </c>
      <c r="K14" s="42">
        <v>-3</v>
      </c>
      <c r="L14" s="43"/>
      <c r="M14" s="42">
        <f>IF(F14=0,IF(OR(H14="No",H14=""),0,IF(AND(F14=0,H14="Yes"),I14+J14,0)),IF(AND(F14=C14,H14="Yes"),I14,IF(H14="No",K14,0)))</f>
        <v>0</v>
      </c>
      <c r="N14" s="32" t="s">
        <v>196</v>
      </c>
      <c r="P14" s="33"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6" t="s">
        <v>29</v>
      </c>
      <c r="B15" s="37" t="s">
        <v>13</v>
      </c>
      <c r="C15" s="38">
        <v>6</v>
      </c>
      <c r="D15" s="38">
        <v>0</v>
      </c>
      <c r="E15" s="39"/>
      <c r="F15" s="40">
        <f t="shared" ref="F15:F19" si="0">IF(B15="Yes",C15,D15)</f>
        <v>0</v>
      </c>
      <c r="G15" s="24" t="s">
        <v>30</v>
      </c>
      <c r="H15" s="37"/>
      <c r="I15" s="44">
        <v>2</v>
      </c>
      <c r="J15" s="44">
        <v>6</v>
      </c>
      <c r="K15" s="44">
        <v>-6</v>
      </c>
      <c r="L15" s="43"/>
      <c r="M15" s="42">
        <f>IF(F15=0,IF(OR(H15="No",H15=""),0,IF(AND(F15=0,H15="Yes"),I15+J15,0)),IF(AND(F15=C15,H15="Yes"),I15,IF(H15="No",K15,0)))</f>
        <v>0</v>
      </c>
      <c r="N15" s="32"/>
      <c r="P15" s="33"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6"/>
      <c r="R15" s="4"/>
      <c r="S15" s="4"/>
    </row>
    <row r="16" spans="1:19" ht="27" customHeight="1" x14ac:dyDescent="0.25">
      <c r="A16" s="45"/>
      <c r="B16" s="46"/>
      <c r="C16" s="39"/>
      <c r="D16" s="39"/>
      <c r="E16" s="39"/>
      <c r="F16" s="39"/>
      <c r="G16" s="24" t="s">
        <v>31</v>
      </c>
      <c r="H16" s="37"/>
      <c r="I16" s="42">
        <v>0</v>
      </c>
      <c r="J16" s="47">
        <v>6</v>
      </c>
      <c r="K16" s="42">
        <v>-6</v>
      </c>
      <c r="L16" s="42"/>
      <c r="M16" s="47">
        <f>IF(F15=0,IF(AND(H15="Yes",H16="No"),-M15,IF(AND(H15="No",H16="Yes"),J16,IF(AND(OR(H15="No",H15=""),H16="No"),K16,0))),IF(AND(F15=C15,H16="Yes"),I16,IF(H16="No",K16-M15,0)))</f>
        <v>0</v>
      </c>
      <c r="N16" s="32"/>
      <c r="P16" s="35"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6" t="s">
        <v>32</v>
      </c>
      <c r="B17" s="37" t="s">
        <v>12</v>
      </c>
      <c r="C17" s="38">
        <v>3</v>
      </c>
      <c r="D17" s="38">
        <v>0</v>
      </c>
      <c r="E17" s="39"/>
      <c r="F17" s="40">
        <f t="shared" si="0"/>
        <v>3</v>
      </c>
      <c r="G17" s="41" t="s">
        <v>32</v>
      </c>
      <c r="H17" s="37"/>
      <c r="I17" s="42">
        <v>1</v>
      </c>
      <c r="J17" s="42">
        <v>3</v>
      </c>
      <c r="K17" s="42">
        <v>-3</v>
      </c>
      <c r="L17" s="43"/>
      <c r="M17" s="42">
        <f>IF(F17=0,IF(OR(H17="No",H17=""),0,IF(AND(F17=0,H17="Yes"),I17+J17,0)),IF(AND(F17=C17,H17="Yes"),I17,IF(H17="No",K17,0)))</f>
        <v>0</v>
      </c>
      <c r="N17" s="32"/>
      <c r="P17" s="35"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34</v>
      </c>
      <c r="B18" s="37" t="s">
        <v>13</v>
      </c>
      <c r="C18" s="38">
        <v>6</v>
      </c>
      <c r="D18" s="38">
        <v>0</v>
      </c>
      <c r="E18" s="39"/>
      <c r="F18" s="40">
        <f t="shared" si="0"/>
        <v>0</v>
      </c>
      <c r="G18" s="41" t="s">
        <v>34</v>
      </c>
      <c r="H18" s="37"/>
      <c r="I18" s="42">
        <v>2</v>
      </c>
      <c r="J18" s="42">
        <v>6</v>
      </c>
      <c r="K18" s="42">
        <v>-6</v>
      </c>
      <c r="L18" s="43"/>
      <c r="M18" s="42">
        <f>IF(F18=0,IF(OR(H18="No",H18=""),0,IF(AND(F18=0,H18="Yes"),I18+J18,0)),IF(AND(F18=C18,H18="Yes"),I18,IF(H18="No",K18,0)))</f>
        <v>0</v>
      </c>
      <c r="N18" s="32"/>
      <c r="P18" s="35"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1" t="s">
        <v>35</v>
      </c>
      <c r="B19" s="37" t="s">
        <v>13</v>
      </c>
      <c r="C19" s="38">
        <v>60</v>
      </c>
      <c r="D19" s="38">
        <v>0</v>
      </c>
      <c r="E19" s="39"/>
      <c r="F19" s="40">
        <f t="shared" si="0"/>
        <v>0</v>
      </c>
      <c r="G19" s="24" t="s">
        <v>36</v>
      </c>
      <c r="H19" s="37"/>
      <c r="I19" s="42">
        <v>4</v>
      </c>
      <c r="J19" s="42">
        <v>12</v>
      </c>
      <c r="K19" s="42">
        <v>-12</v>
      </c>
      <c r="L19" s="43"/>
      <c r="M19" s="42">
        <f>IF(F19=0,IF(OR(H19="No",H19=""),0,IF(AND(F19=0,H19="Yes"),I19+J19,0)),IF(AND(F19=C19,H19="Yes"),I19,IF(H19="No",K19,0)))</f>
        <v>0</v>
      </c>
      <c r="N19" s="32"/>
      <c r="P19" s="35"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6"/>
      <c r="S19" s="7"/>
    </row>
    <row r="20" spans="1:19" ht="27" customHeight="1" x14ac:dyDescent="0.25">
      <c r="A20" s="48"/>
      <c r="B20" s="39"/>
      <c r="C20" s="39"/>
      <c r="D20" s="39"/>
      <c r="E20" s="39"/>
      <c r="F20" s="39"/>
      <c r="G20" s="41" t="s">
        <v>37</v>
      </c>
      <c r="H20" s="37"/>
      <c r="I20" s="42">
        <v>4</v>
      </c>
      <c r="J20" s="42">
        <v>12</v>
      </c>
      <c r="K20" s="42">
        <v>-12</v>
      </c>
      <c r="L20" s="43"/>
      <c r="M20" s="42">
        <f>IF(F19=0,IF(OR(H20="No",H20=""),0,IF(AND(F19=0,H20="Yes"),I20+J20,0)),IF(AND(F19=C19,H20="Yes"),I20,IF(H20="No",K20,0)))</f>
        <v>0</v>
      </c>
      <c r="N20" s="32"/>
      <c r="P20" s="35"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9"/>
      <c r="C21" s="39"/>
      <c r="D21" s="39"/>
      <c r="E21" s="39"/>
      <c r="F21" s="39"/>
      <c r="G21" s="41" t="s">
        <v>38</v>
      </c>
      <c r="H21" s="37"/>
      <c r="I21" s="42">
        <v>4</v>
      </c>
      <c r="J21" s="42">
        <v>12</v>
      </c>
      <c r="K21" s="42">
        <v>-12</v>
      </c>
      <c r="L21" s="43"/>
      <c r="M21" s="42">
        <f>IF(F19=0,IF(OR(H21="No",H21=""),0,IF(AND(F19=0,H21="Yes"),I21+J21,0)),IF(AND(F19=C19,H21="Yes"),I21,IF(H21="No",K21,0)))</f>
        <v>0</v>
      </c>
      <c r="N21" s="32"/>
      <c r="P21" s="35"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9"/>
      <c r="C22" s="39"/>
      <c r="D22" s="39"/>
      <c r="E22" s="39"/>
      <c r="F22" s="39"/>
      <c r="G22" s="41" t="s">
        <v>39</v>
      </c>
      <c r="H22" s="37"/>
      <c r="I22" s="42">
        <v>4</v>
      </c>
      <c r="J22" s="42">
        <v>12</v>
      </c>
      <c r="K22" s="42">
        <v>-12</v>
      </c>
      <c r="L22" s="43"/>
      <c r="M22" s="42">
        <f>IF(F19=0,IF(OR(H22="No",H22=""),0,IF(AND(F19=0,H22="Yes"),I22+J22,0)),IF(AND(F19=C19,H22="Yes"),I22,IF(H22="No",K22,0)))</f>
        <v>0</v>
      </c>
      <c r="N22" s="32"/>
      <c r="P22" s="35"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9"/>
      <c r="C23" s="39"/>
      <c r="D23" s="39"/>
      <c r="E23" s="39"/>
      <c r="F23" s="39"/>
      <c r="G23" s="41" t="s">
        <v>40</v>
      </c>
      <c r="H23" s="37"/>
      <c r="I23" s="42">
        <v>4</v>
      </c>
      <c r="J23" s="42">
        <v>12</v>
      </c>
      <c r="K23" s="42">
        <v>-12</v>
      </c>
      <c r="L23" s="43"/>
      <c r="M23" s="42">
        <f>IF(F19=0,IF(OR(H23="No",H23=""),0,IF(AND(F19=0,H23="Yes"),I23+J23,0)),IF(AND(F19=C19,H23="Yes"),I23,IF(H23="No",K23,0)))</f>
        <v>0</v>
      </c>
      <c r="N23" s="32"/>
      <c r="P23" s="35"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41</v>
      </c>
      <c r="B24" s="37" t="s">
        <v>12</v>
      </c>
      <c r="C24" s="40">
        <v>9</v>
      </c>
      <c r="D24" s="40">
        <v>0</v>
      </c>
      <c r="E24" s="40"/>
      <c r="F24" s="40">
        <f t="shared" ref="F24" si="1">IF(B24="Yes",C24,D24)</f>
        <v>9</v>
      </c>
      <c r="G24" s="24" t="s">
        <v>42</v>
      </c>
      <c r="H24" s="37"/>
      <c r="I24" s="42">
        <v>3</v>
      </c>
      <c r="J24" s="42">
        <v>9</v>
      </c>
      <c r="K24" s="42">
        <v>-9</v>
      </c>
      <c r="L24" s="43"/>
      <c r="M24" s="42">
        <f>IF(F24=0,IF(OR(H24="No",H24=""),0,IF(AND(F24=0,H24="Yes"),I24+J24,0)),IF(AND(F24=C24,H24="Yes"),I24,IF(H24="No",K24,0)))</f>
        <v>0</v>
      </c>
      <c r="N24" s="49"/>
      <c r="P24" s="35"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6" t="s">
        <v>43</v>
      </c>
      <c r="B25" s="37" t="s">
        <v>13</v>
      </c>
      <c r="C25" s="38">
        <v>0</v>
      </c>
      <c r="D25" s="38">
        <v>0</v>
      </c>
      <c r="E25" s="39"/>
      <c r="F25" s="40">
        <f>IF(B25="Yes",C25,D25)</f>
        <v>0</v>
      </c>
      <c r="G25" s="41" t="s">
        <v>44</v>
      </c>
      <c r="H25" s="37"/>
      <c r="I25" s="42">
        <v>0</v>
      </c>
      <c r="J25" s="42">
        <v>0</v>
      </c>
      <c r="K25" s="42">
        <v>-111</v>
      </c>
      <c r="L25" s="42">
        <v>0</v>
      </c>
      <c r="M25" s="47">
        <f>IF(F25=0,IF(H25="No",K25,IF(H25="Yes",I25+J25,IF(H25="No",K25,0))),IF(AND(F25=C25,H25="Yes"),I25,IF(H25="No",K25,0)))</f>
        <v>0</v>
      </c>
      <c r="N25" s="32"/>
      <c r="P25" s="35"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79" t="s">
        <v>45</v>
      </c>
      <c r="B26" s="179"/>
      <c r="C26" s="179"/>
      <c r="D26" s="179"/>
      <c r="E26" s="179"/>
      <c r="F26" s="179"/>
      <c r="G26" s="179"/>
      <c r="H26" s="179"/>
      <c r="I26" s="179"/>
      <c r="J26" s="179"/>
      <c r="K26" s="179"/>
      <c r="L26" s="179"/>
      <c r="M26" s="179"/>
      <c r="N26" s="23"/>
      <c r="P26" s="35"/>
      <c r="R26" s="50"/>
      <c r="S26" s="4"/>
    </row>
    <row r="27" spans="1:19" ht="18.75" x14ac:dyDescent="0.25">
      <c r="A27" s="80" t="s">
        <v>46</v>
      </c>
      <c r="B27" s="51"/>
      <c r="C27" s="27"/>
      <c r="D27" s="27"/>
      <c r="E27" s="27"/>
      <c r="F27" s="27"/>
      <c r="G27" s="52"/>
      <c r="H27" s="52"/>
      <c r="I27" s="27"/>
      <c r="J27" s="27"/>
      <c r="K27" s="27"/>
      <c r="L27" s="27"/>
      <c r="M27" s="27"/>
      <c r="N27" s="34"/>
      <c r="P27" s="35"/>
      <c r="S27" s="4"/>
    </row>
    <row r="28" spans="1:19" ht="40.5" customHeight="1" x14ac:dyDescent="0.25">
      <c r="A28" s="36" t="s">
        <v>47</v>
      </c>
      <c r="B28" s="37"/>
      <c r="C28" s="38">
        <v>54</v>
      </c>
      <c r="D28" s="38">
        <v>0</v>
      </c>
      <c r="E28" s="39"/>
      <c r="F28" s="40">
        <f t="shared" ref="F28:F36" si="2">IF(B28="Yes",C28,D28)</f>
        <v>0</v>
      </c>
      <c r="G28" s="41" t="s">
        <v>48</v>
      </c>
      <c r="H28" s="37"/>
      <c r="I28" s="42">
        <v>3</v>
      </c>
      <c r="J28" s="42">
        <v>9</v>
      </c>
      <c r="K28" s="42">
        <v>-9</v>
      </c>
      <c r="L28" s="43"/>
      <c r="M28" s="42">
        <f>IF(F28=0,IF(OR(H28="No",H28=""),0,IF(AND(F28=0,H28="Yes"),I28+J28,0)),IF(AND(F28=C28,H28="Yes"),I28,IF(H28="No",K28,0)))</f>
        <v>0</v>
      </c>
      <c r="N28" s="32"/>
      <c r="P28" s="35"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9"/>
      <c r="C29" s="39"/>
      <c r="D29" s="39"/>
      <c r="E29" s="39"/>
      <c r="F29" s="39"/>
      <c r="G29" s="41" t="s">
        <v>49</v>
      </c>
      <c r="H29" s="37"/>
      <c r="I29" s="42">
        <v>3</v>
      </c>
      <c r="J29" s="42">
        <v>9</v>
      </c>
      <c r="K29" s="42">
        <v>-9</v>
      </c>
      <c r="L29" s="43"/>
      <c r="M29" s="42">
        <f>IF(F28=0,IF(OR(H29="No",H29=""),0,IF(AND(F28=0,H29="Yes"),I29+J29,0)),IF(AND(F28=C28,H29="Yes"),I29,IF(H29="No",K29,0)))</f>
        <v>0</v>
      </c>
      <c r="N29" s="32"/>
      <c r="P29" s="35"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9"/>
      <c r="C30" s="39"/>
      <c r="D30" s="39"/>
      <c r="E30" s="39"/>
      <c r="F30" s="39"/>
      <c r="G30" s="41" t="s">
        <v>50</v>
      </c>
      <c r="H30" s="37"/>
      <c r="I30" s="42">
        <v>3</v>
      </c>
      <c r="J30" s="42">
        <v>9</v>
      </c>
      <c r="K30" s="42">
        <v>-9</v>
      </c>
      <c r="L30" s="43"/>
      <c r="M30" s="42">
        <f>IF(F28=0,IF(OR(H30="No",H30=""),0,IF(AND(F28=0,H30="Yes"),I30+J30,0)),IF(AND(F28=C28,H30="Yes"),I30,IF(H30="No",K30,0)))</f>
        <v>0</v>
      </c>
      <c r="N30" s="32"/>
      <c r="P30" s="35"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9"/>
      <c r="C31" s="39"/>
      <c r="D31" s="39"/>
      <c r="E31" s="39"/>
      <c r="F31" s="39"/>
      <c r="G31" s="41" t="s">
        <v>51</v>
      </c>
      <c r="H31" s="37"/>
      <c r="I31" s="42">
        <v>3</v>
      </c>
      <c r="J31" s="42">
        <v>9</v>
      </c>
      <c r="K31" s="42">
        <v>-9</v>
      </c>
      <c r="L31" s="43"/>
      <c r="M31" s="42">
        <f>IF(F28=0,IF(OR(H31="No",H31=""),0,IF(AND(F28=0,H31="Yes"),I31+J31,0)),IF(AND(F28=C28,H31="Yes"),I31,IF(H31="No",K31,0)))</f>
        <v>0</v>
      </c>
      <c r="N31" s="32"/>
      <c r="P31" s="35"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9"/>
      <c r="C32" s="39"/>
      <c r="D32" s="39"/>
      <c r="E32" s="39"/>
      <c r="F32" s="39"/>
      <c r="G32" s="41" t="s">
        <v>52</v>
      </c>
      <c r="H32" s="37"/>
      <c r="I32" s="42">
        <v>3</v>
      </c>
      <c r="J32" s="42">
        <v>9</v>
      </c>
      <c r="K32" s="42">
        <v>-9</v>
      </c>
      <c r="L32" s="43"/>
      <c r="M32" s="42">
        <f>IF(F28=0,IF(OR(H32="No",H32=""),0,IF(AND(F28=0,H32="Yes"),I32+J32,0)),IF(AND(F28=C28,H32="Yes"),I32,IF(H32="No",K32,0)))</f>
        <v>0</v>
      </c>
      <c r="N32" s="32"/>
      <c r="P32" s="35"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9"/>
      <c r="C33" s="39"/>
      <c r="D33" s="39"/>
      <c r="E33" s="39"/>
      <c r="F33" s="39"/>
      <c r="G33" s="41" t="s">
        <v>53</v>
      </c>
      <c r="H33" s="37"/>
      <c r="I33" s="42">
        <v>3</v>
      </c>
      <c r="J33" s="42">
        <v>9</v>
      </c>
      <c r="K33" s="42">
        <v>-9</v>
      </c>
      <c r="L33" s="43"/>
      <c r="M33" s="42">
        <f>IF(F28=0,IF(OR(H33="No",H33=""),0,IF(AND(F28=0,H33="Yes"),I33+J33,0)),IF(AND(F28=C28,H33="Yes"),I33,IF(H33="No",K33,0)))</f>
        <v>0</v>
      </c>
      <c r="N33" s="32"/>
      <c r="P33" s="35"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6" t="s">
        <v>54</v>
      </c>
      <c r="B34" s="37"/>
      <c r="C34" s="38">
        <f>J34</f>
        <v>12</v>
      </c>
      <c r="D34" s="38">
        <v>0</v>
      </c>
      <c r="E34" s="39"/>
      <c r="F34" s="40">
        <f t="shared" si="2"/>
        <v>0</v>
      </c>
      <c r="G34" s="41" t="s">
        <v>55</v>
      </c>
      <c r="H34" s="37"/>
      <c r="I34" s="42">
        <v>4</v>
      </c>
      <c r="J34" s="42">
        <v>12</v>
      </c>
      <c r="K34" s="42">
        <v>-12</v>
      </c>
      <c r="L34" s="43"/>
      <c r="M34" s="42">
        <f>IF(F34=0,IF(OR(H34="No",H34=""),0,IF(AND(F34=0,H34="Yes"),I34+J34,0)),IF(AND(F34=C34,H34="Yes"),I34,IF(H34="No",K34,0)))</f>
        <v>0</v>
      </c>
      <c r="N34" s="32"/>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56</v>
      </c>
      <c r="B35" s="37"/>
      <c r="C35" s="38">
        <f>J35</f>
        <v>12</v>
      </c>
      <c r="D35" s="38">
        <v>0</v>
      </c>
      <c r="E35" s="39"/>
      <c r="F35" s="40">
        <f t="shared" si="2"/>
        <v>0</v>
      </c>
      <c r="G35" s="41" t="s">
        <v>57</v>
      </c>
      <c r="H35" s="37"/>
      <c r="I35" s="42">
        <v>4</v>
      </c>
      <c r="J35" s="42">
        <v>12</v>
      </c>
      <c r="K35" s="42">
        <v>-12</v>
      </c>
      <c r="L35" s="43"/>
      <c r="M35" s="42">
        <f>IF(F35=0,IF(OR(H35="No",H35=""),0,IF(AND(F35=0,H35="Yes"),I35+J35,0)),IF(AND(F35=C35,H35="Yes"),I35,IF(H35="No",K35,0)))</f>
        <v>0</v>
      </c>
      <c r="N35" s="32"/>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6" t="s">
        <v>58</v>
      </c>
      <c r="B36" s="37"/>
      <c r="C36" s="40">
        <f>SUM(J36:J41)</f>
        <v>126</v>
      </c>
      <c r="D36" s="38">
        <v>0</v>
      </c>
      <c r="E36" s="39"/>
      <c r="F36" s="40">
        <f t="shared" si="2"/>
        <v>0</v>
      </c>
      <c r="G36" s="24" t="s">
        <v>59</v>
      </c>
      <c r="H36" s="37"/>
      <c r="I36" s="42">
        <v>4</v>
      </c>
      <c r="J36" s="42">
        <v>12</v>
      </c>
      <c r="K36" s="42">
        <v>-24</v>
      </c>
      <c r="L36" s="43"/>
      <c r="M36" s="42">
        <f>IF(F36=0,IF(OR(H36="No",H36=""),0,IF(AND(F36=0,H36="Yes"),I36+J36,0)),IF(AND(F36=C36,H36="Yes"),I36,IF(H36="No",K36,0)))</f>
        <v>0</v>
      </c>
      <c r="N36" s="32"/>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9"/>
      <c r="C37" s="39"/>
      <c r="D37" s="39"/>
      <c r="E37" s="39"/>
      <c r="F37" s="39"/>
      <c r="G37" s="41" t="s">
        <v>60</v>
      </c>
      <c r="H37" s="37"/>
      <c r="I37" s="42">
        <v>10</v>
      </c>
      <c r="J37" s="42">
        <v>30</v>
      </c>
      <c r="K37" s="42">
        <v>-180</v>
      </c>
      <c r="L37" s="43"/>
      <c r="M37" s="47">
        <f>IF(F36=0,IF(H37="No",K37,IF(H37="Yes",I37+J37,IF(H37="No",K37,0))),IF(AND(F36=C36,H37="Yes"),I37,IF(H37="No",K37,0)))</f>
        <v>0</v>
      </c>
      <c r="N37" s="32"/>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9"/>
      <c r="C38" s="39"/>
      <c r="D38" s="39"/>
      <c r="E38" s="39"/>
      <c r="F38" s="39"/>
      <c r="G38" s="41" t="s">
        <v>61</v>
      </c>
      <c r="H38" s="37"/>
      <c r="I38" s="42">
        <v>6</v>
      </c>
      <c r="J38" s="42">
        <v>18</v>
      </c>
      <c r="K38" s="42">
        <v>-18</v>
      </c>
      <c r="L38" s="43"/>
      <c r="M38" s="42">
        <f>IF(F36=0,IF(OR(H38="No",H38=""),0,IF(AND(F36=0,H38="Yes"),I38+J38,0)),IF(AND(F36=C36,H38="Yes"),I38,IF(H38="No",K38,0)))</f>
        <v>0</v>
      </c>
      <c r="N38" s="32"/>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9"/>
      <c r="C39" s="39"/>
      <c r="D39" s="39"/>
      <c r="E39" s="39"/>
      <c r="F39" s="39"/>
      <c r="G39" s="41" t="s">
        <v>62</v>
      </c>
      <c r="H39" s="37"/>
      <c r="I39" s="42">
        <v>8</v>
      </c>
      <c r="J39" s="42">
        <v>24</v>
      </c>
      <c r="K39" s="42">
        <v>-24</v>
      </c>
      <c r="L39" s="43"/>
      <c r="M39" s="42">
        <f>IF(F36=0,IF(OR(H39="No",H39=""),0,IF(AND(F36=0,H39="Yes"),I39+J39,0)),IF(AND(F36=C36,H39="Yes"),I39,IF(H39="No",K39,0)))</f>
        <v>0</v>
      </c>
      <c r="N39" s="32"/>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9"/>
      <c r="C40" s="39"/>
      <c r="D40" s="39"/>
      <c r="E40" s="39"/>
      <c r="F40" s="39"/>
      <c r="G40" s="41" t="s">
        <v>63</v>
      </c>
      <c r="H40" s="37"/>
      <c r="I40" s="42">
        <v>8</v>
      </c>
      <c r="J40" s="42">
        <v>24</v>
      </c>
      <c r="K40" s="42">
        <v>-120</v>
      </c>
      <c r="L40" s="42">
        <v>0</v>
      </c>
      <c r="M40" s="47">
        <f>IF(F36=0,IF(H40="No",K40,IF(H40="Yes",I40+J40,IF(H40="No",K40,0))),IF(AND(F36=C36,H40="Yes"),I40,IF(H40="No",K40,0)))</f>
        <v>0</v>
      </c>
      <c r="N40" s="32"/>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9"/>
      <c r="C41" s="39"/>
      <c r="D41" s="39"/>
      <c r="E41" s="39"/>
      <c r="F41" s="39"/>
      <c r="G41" s="41" t="s">
        <v>64</v>
      </c>
      <c r="H41" s="37"/>
      <c r="I41" s="42">
        <v>6</v>
      </c>
      <c r="J41" s="42">
        <v>18</v>
      </c>
      <c r="K41" s="42">
        <v>-18</v>
      </c>
      <c r="L41" s="43"/>
      <c r="M41" s="42">
        <f>IF(F36=0,IF(OR(H41="No",H41=""),0,IF(AND(F36=0,H41="Yes"),I41+J41,0)),IF(AND(F36=C36,H41="Yes"),I41,IF(H41="No",K41,0)))</f>
        <v>0</v>
      </c>
      <c r="N41" s="32"/>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6" t="s">
        <v>65</v>
      </c>
      <c r="B42" s="37"/>
      <c r="C42" s="38">
        <v>30</v>
      </c>
      <c r="D42" s="38">
        <v>0</v>
      </c>
      <c r="E42" s="39"/>
      <c r="F42" s="40">
        <f t="shared" ref="F42" si="3">IF(B42="Yes",C42,D42)</f>
        <v>0</v>
      </c>
      <c r="G42" s="41" t="s">
        <v>66</v>
      </c>
      <c r="H42" s="37"/>
      <c r="I42" s="42">
        <v>2</v>
      </c>
      <c r="J42" s="42">
        <v>6</v>
      </c>
      <c r="K42" s="42">
        <v>-6</v>
      </c>
      <c r="L42" s="43"/>
      <c r="M42" s="42">
        <f>IF(F42=0,IF(OR(H42="No",H42=""),0,IF(AND(F42=0,H42="Yes"),I42+J42,0)),IF(AND(F42=C42,H42="Yes"),I42,IF(H42="No",K42,0)))</f>
        <v>0</v>
      </c>
      <c r="N42" s="32"/>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9"/>
      <c r="C43" s="39"/>
      <c r="D43" s="39"/>
      <c r="E43" s="39"/>
      <c r="F43" s="39"/>
      <c r="G43" s="41" t="s">
        <v>67</v>
      </c>
      <c r="H43" s="37"/>
      <c r="I43" s="42">
        <v>2</v>
      </c>
      <c r="J43" s="42">
        <v>6</v>
      </c>
      <c r="K43" s="42">
        <v>-6</v>
      </c>
      <c r="L43" s="42">
        <v>0</v>
      </c>
      <c r="M43" s="42">
        <f>IF(F42=0,IF(OR(H43="No",H43=""),0,IF(AND(F42=0,H43="Yes"),I43+J43,0)),IF(AND(F42=C42,H43="Yes"),I43,IF(H43="No",K43,0)))</f>
        <v>0</v>
      </c>
      <c r="N43" s="32"/>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9"/>
      <c r="C44" s="39"/>
      <c r="D44" s="39"/>
      <c r="E44" s="39"/>
      <c r="F44" s="39"/>
      <c r="G44" s="41" t="s">
        <v>68</v>
      </c>
      <c r="H44" s="37"/>
      <c r="I44" s="42">
        <v>3</v>
      </c>
      <c r="J44" s="42">
        <v>9</v>
      </c>
      <c r="K44" s="42">
        <v>-9</v>
      </c>
      <c r="L44" s="42">
        <v>0</v>
      </c>
      <c r="M44" s="42">
        <f>IF(F42=0,IF(OR(H44="No",H44=""),0,IF(AND(F42=0,H44="Yes"),I44+J44,0)),IF(AND(F42=C42,H44="Yes"),I44,IF(H44="No",K44,0)))</f>
        <v>0</v>
      </c>
      <c r="N44" s="32"/>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9"/>
      <c r="C45" s="39"/>
      <c r="D45" s="39"/>
      <c r="E45" s="39"/>
      <c r="F45" s="39"/>
      <c r="G45" s="41" t="s">
        <v>69</v>
      </c>
      <c r="H45" s="37"/>
      <c r="I45" s="42">
        <v>3</v>
      </c>
      <c r="J45" s="42">
        <v>9</v>
      </c>
      <c r="K45" s="42">
        <v>-9</v>
      </c>
      <c r="L45" s="43"/>
      <c r="M45" s="42">
        <f>IF(F42=0,IF(OR(H45="No",H45=""),0,IF(AND(F42=0,H45="Yes"),I45+J45,0)),IF(AND(F42=C42,H45="Yes"),I45,IF(H45="No",K45,0)))</f>
        <v>0</v>
      </c>
      <c r="N45" s="32"/>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6" t="s">
        <v>70</v>
      </c>
      <c r="B46" s="37"/>
      <c r="C46" s="38">
        <v>2</v>
      </c>
      <c r="D46" s="38">
        <v>0</v>
      </c>
      <c r="E46" s="39"/>
      <c r="F46" s="40">
        <f>IF(B46="Yes",C46,D46)</f>
        <v>0</v>
      </c>
      <c r="G46" s="41" t="s">
        <v>70</v>
      </c>
      <c r="H46" s="37"/>
      <c r="I46" s="42">
        <v>0</v>
      </c>
      <c r="J46" s="42">
        <v>2</v>
      </c>
      <c r="K46" s="42">
        <v>-2</v>
      </c>
      <c r="L46" s="43"/>
      <c r="M46" s="42">
        <f t="shared" ref="M46:M47" si="4">IF(F46=0,IF(OR(H46="No",H46=""),0,IF(AND(F46=0,H46="Yes"),I46+J46,0)),IF(AND(F46=C46,H46="Yes"),I46,IF(H46="No",K46,0)))</f>
        <v>0</v>
      </c>
      <c r="N46" s="32"/>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6" t="s">
        <v>71</v>
      </c>
      <c r="B47" s="37"/>
      <c r="C47" s="38">
        <f>SUM(J47:J59)</f>
        <v>132</v>
      </c>
      <c r="D47" s="38">
        <v>0</v>
      </c>
      <c r="E47" s="39"/>
      <c r="F47" s="40">
        <f>IF(B47="Yes",C47,D47)</f>
        <v>0</v>
      </c>
      <c r="G47" s="41" t="s">
        <v>72</v>
      </c>
      <c r="H47" s="37"/>
      <c r="I47" s="42">
        <v>3</v>
      </c>
      <c r="J47" s="42">
        <v>9</v>
      </c>
      <c r="K47" s="42">
        <v>-9</v>
      </c>
      <c r="L47" s="43"/>
      <c r="M47" s="42">
        <f t="shared" si="4"/>
        <v>0</v>
      </c>
      <c r="N47" s="32"/>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9"/>
      <c r="C48" s="39"/>
      <c r="D48" s="39"/>
      <c r="E48" s="39"/>
      <c r="F48" s="39"/>
      <c r="G48" s="41" t="s">
        <v>73</v>
      </c>
      <c r="H48" s="37"/>
      <c r="I48" s="42">
        <v>0</v>
      </c>
      <c r="J48" s="42">
        <v>9</v>
      </c>
      <c r="K48" s="42">
        <v>-120</v>
      </c>
      <c r="L48" s="42">
        <v>0</v>
      </c>
      <c r="M48" s="47">
        <f>IF(F47=0,IF(H48="No",K48,IF(H48="Yes",I48+J48,IF(H48="No",K48,0))),IF(AND(F47=C47,H48="Yes"),I48,IF(H48="No",K48,0)))</f>
        <v>0</v>
      </c>
      <c r="N48" s="32"/>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9"/>
      <c r="C49" s="39"/>
      <c r="D49" s="39"/>
      <c r="E49" s="39"/>
      <c r="F49" s="39"/>
      <c r="G49" s="41" t="s">
        <v>74</v>
      </c>
      <c r="H49" s="37"/>
      <c r="I49" s="42">
        <v>3</v>
      </c>
      <c r="J49" s="42">
        <v>9</v>
      </c>
      <c r="K49" s="42">
        <v>-9</v>
      </c>
      <c r="L49" s="43"/>
      <c r="M49" s="42">
        <f>IF(F47=0,IF(OR(H49="No",H49=""),0,IF(AND(F47=0,H49="Yes"),I49+J49,0)),IF(AND(F47=C47,H49="Yes"),I49,IF(H49="No",K49,0)))</f>
        <v>0</v>
      </c>
      <c r="N49" s="32"/>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9"/>
      <c r="C50" s="39"/>
      <c r="D50" s="39"/>
      <c r="E50" s="39"/>
      <c r="F50" s="39"/>
      <c r="G50" s="41" t="s">
        <v>75</v>
      </c>
      <c r="H50" s="37"/>
      <c r="I50" s="42">
        <v>3</v>
      </c>
      <c r="J50" s="42">
        <v>9</v>
      </c>
      <c r="K50" s="42">
        <v>-9</v>
      </c>
      <c r="L50" s="42">
        <v>0</v>
      </c>
      <c r="M50" s="42">
        <f>IF(F47=0,IF(OR(H50="No",H50=""),0,IF(AND(F47=0,H50="Yes"),I50+J50,0)),IF(AND(F47=C47,H50="Yes"),I50,IF(H50="No",K50,0)))</f>
        <v>0</v>
      </c>
      <c r="N50" s="32"/>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9"/>
      <c r="C51" s="39"/>
      <c r="D51" s="39"/>
      <c r="E51" s="39"/>
      <c r="F51" s="39"/>
      <c r="G51" s="41" t="s">
        <v>76</v>
      </c>
      <c r="H51" s="37"/>
      <c r="I51" s="42">
        <v>2</v>
      </c>
      <c r="J51" s="42">
        <v>6</v>
      </c>
      <c r="K51" s="42">
        <v>-6</v>
      </c>
      <c r="L51" s="43"/>
      <c r="M51" s="42">
        <f>IF(F47=0,IF(OR(H51="No",H51=""),0,IF(AND(F47=0,H51="Yes"),I51+J51,0)),IF(AND(F47=C47,H51="Yes"),I51,IF(H51="No",K51,0)))</f>
        <v>0</v>
      </c>
      <c r="N51" s="32"/>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9"/>
      <c r="C52" s="39"/>
      <c r="D52" s="39"/>
      <c r="E52" s="39"/>
      <c r="F52" s="39"/>
      <c r="G52" s="41" t="s">
        <v>77</v>
      </c>
      <c r="H52" s="37"/>
      <c r="I52" s="42">
        <v>5</v>
      </c>
      <c r="J52" s="42">
        <v>15</v>
      </c>
      <c r="K52" s="42">
        <v>-15</v>
      </c>
      <c r="L52" s="43"/>
      <c r="M52" s="42">
        <f>IF(F47=0,IF(OR(H52="No",H52=""),0,IF(AND(F47=0,H52="Yes"),I52+J52,0)),IF(AND(F47=C47,H52="Yes"),I52,IF(H52="No",K52,0)))</f>
        <v>0</v>
      </c>
      <c r="N52" s="32"/>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9"/>
      <c r="C53" s="39"/>
      <c r="D53" s="39"/>
      <c r="E53" s="39"/>
      <c r="F53" s="39"/>
      <c r="G53" s="41" t="s">
        <v>78</v>
      </c>
      <c r="H53" s="37"/>
      <c r="I53" s="42">
        <v>4</v>
      </c>
      <c r="J53" s="42">
        <v>12</v>
      </c>
      <c r="K53" s="42">
        <v>-12</v>
      </c>
      <c r="L53" s="42">
        <v>0</v>
      </c>
      <c r="M53" s="42">
        <f>IF(F47=0,IF(OR(H53="No",H53=""),0,IF(AND(F47=0,H53="Yes"),I53+J53,0)),IF(AND(F47=C47,H53="Yes"),I53,IF(H53="No",K53,0)))</f>
        <v>0</v>
      </c>
      <c r="N53" s="32"/>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9"/>
      <c r="C54" s="39"/>
      <c r="D54" s="39"/>
      <c r="E54" s="39"/>
      <c r="F54" s="39"/>
      <c r="G54" s="41" t="s">
        <v>79</v>
      </c>
      <c r="H54" s="37"/>
      <c r="I54" s="42">
        <v>4</v>
      </c>
      <c r="J54" s="42">
        <v>12</v>
      </c>
      <c r="K54" s="42">
        <v>-12</v>
      </c>
      <c r="L54" s="42">
        <v>0</v>
      </c>
      <c r="M54" s="42">
        <f>IF(F47=0,IF(OR(H54="No",H54=""),0,IF(AND(F47=0,H54="Yes"),I54+J54,0)),IF(AND(F47=C47,H54="Yes"),I54,IF(H54="No",K54,0)))</f>
        <v>0</v>
      </c>
      <c r="N54" s="32"/>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9"/>
      <c r="C55" s="39"/>
      <c r="D55" s="39"/>
      <c r="E55" s="39"/>
      <c r="F55" s="39"/>
      <c r="G55" s="41" t="s">
        <v>80</v>
      </c>
      <c r="H55" s="37"/>
      <c r="I55" s="42">
        <v>4</v>
      </c>
      <c r="J55" s="42">
        <v>12</v>
      </c>
      <c r="K55" s="42">
        <v>-12</v>
      </c>
      <c r="L55" s="42">
        <v>0</v>
      </c>
      <c r="M55" s="42">
        <f>IF(F47=0,IF(OR(H55="No",H55=""),0,IF(AND(F47=0,H55="Yes"),I55+J55,0)),IF(AND(F47=C47,H55="Yes"),I55,IF(H55="No",K55,0)))</f>
        <v>0</v>
      </c>
      <c r="N55" s="32"/>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9"/>
      <c r="C56" s="39"/>
      <c r="D56" s="39"/>
      <c r="E56" s="39"/>
      <c r="F56" s="39"/>
      <c r="G56" s="41" t="s">
        <v>81</v>
      </c>
      <c r="H56" s="37"/>
      <c r="I56" s="42">
        <v>4</v>
      </c>
      <c r="J56" s="42">
        <v>12</v>
      </c>
      <c r="K56" s="42">
        <v>-12</v>
      </c>
      <c r="L56" s="42">
        <v>0</v>
      </c>
      <c r="M56" s="42">
        <f>IF(F47=0,IF(OR(H56="No",H56=""),0,IF(AND(F47=0,H56="Yes"),I56+J56,0)),IF(AND(F47=C47,H56="Yes"),I56,IF(H56="No",K56,0)))</f>
        <v>0</v>
      </c>
      <c r="N56" s="32"/>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9"/>
      <c r="C57" s="39"/>
      <c r="D57" s="39"/>
      <c r="E57" s="39"/>
      <c r="F57" s="39"/>
      <c r="G57" s="41" t="s">
        <v>82</v>
      </c>
      <c r="H57" s="37"/>
      <c r="I57" s="42">
        <v>0</v>
      </c>
      <c r="J57" s="42">
        <v>15</v>
      </c>
      <c r="K57" s="42">
        <v>-15</v>
      </c>
      <c r="L57" s="42">
        <v>0</v>
      </c>
      <c r="M57" s="42">
        <f>IF(F47=0,IF(OR(H57="No",H57=""),0,IF(AND(F47=0,H57="Yes"),I57+J57,0)),IF(AND(F47=C47,H57="Yes"),I57,IF(H57="No",K57,0)))</f>
        <v>0</v>
      </c>
      <c r="N57" s="32"/>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9"/>
      <c r="C58" s="39"/>
      <c r="D58" s="39"/>
      <c r="E58" s="39"/>
      <c r="F58" s="39"/>
      <c r="G58" s="41" t="s">
        <v>83</v>
      </c>
      <c r="H58" s="37"/>
      <c r="I58" s="42">
        <v>2</v>
      </c>
      <c r="J58" s="42">
        <v>6</v>
      </c>
      <c r="K58" s="42">
        <v>-6</v>
      </c>
      <c r="L58" s="43"/>
      <c r="M58" s="42">
        <f>IF(F47=0,IF(OR(H58="No",H58=""),0,IF(AND(F47=0,H58="Yes"),I58+J58,0)),IF(AND(F47=C47,H58="Yes"),I58,IF(H58="No",K58,0)))</f>
        <v>0</v>
      </c>
      <c r="N58" s="32"/>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9"/>
      <c r="C59" s="39"/>
      <c r="D59" s="39"/>
      <c r="E59" s="39"/>
      <c r="F59" s="39"/>
      <c r="G59" s="41" t="s">
        <v>84</v>
      </c>
      <c r="H59" s="37"/>
      <c r="I59" s="42">
        <v>2</v>
      </c>
      <c r="J59" s="42">
        <v>6</v>
      </c>
      <c r="K59" s="42">
        <v>-6</v>
      </c>
      <c r="L59" s="42">
        <v>0</v>
      </c>
      <c r="M59" s="42">
        <f>IF(F47=0,IF(OR(H59="No",H59=""),0,IF(AND(F47=0,H59="Yes"),I59+J59,0)),IF(AND(F47=C47,H59="Yes"),I59,IF(H59="No",K59,0)))</f>
        <v>0</v>
      </c>
      <c r="N59" s="32"/>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85</v>
      </c>
      <c r="B60" s="37"/>
      <c r="C60" s="38">
        <v>12</v>
      </c>
      <c r="D60" s="38">
        <v>0</v>
      </c>
      <c r="E60" s="39"/>
      <c r="F60" s="40">
        <f t="shared" ref="F60" si="5">IF(B60="Yes",C60,D60)</f>
        <v>0</v>
      </c>
      <c r="G60" s="41" t="s">
        <v>86</v>
      </c>
      <c r="H60" s="37"/>
      <c r="I60" s="42">
        <v>4</v>
      </c>
      <c r="J60" s="42">
        <v>12</v>
      </c>
      <c r="K60" s="42">
        <v>-12</v>
      </c>
      <c r="L60" s="43"/>
      <c r="M60" s="42">
        <f>IF(F60=0,IF(OR(H60="No",H60=""),0,IF(AND(F60=0,H60="Yes"),I60+J60,0)),IF(AND(F60=C60,H60="Yes"),I60,IF(H60="No",K60,0)))</f>
        <v>0</v>
      </c>
      <c r="N60" s="32"/>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78" t="s">
        <v>87</v>
      </c>
      <c r="B61" s="178"/>
      <c r="C61" s="178"/>
      <c r="D61" s="178"/>
      <c r="E61" s="178"/>
      <c r="F61" s="178"/>
      <c r="G61" s="178"/>
      <c r="H61" s="178"/>
      <c r="I61" s="178"/>
      <c r="J61" s="178"/>
      <c r="K61" s="178"/>
      <c r="L61" s="178"/>
      <c r="M61" s="178"/>
      <c r="N61" s="23"/>
    </row>
    <row r="62" spans="1:16" ht="18.75" x14ac:dyDescent="0.25">
      <c r="A62" s="80" t="s">
        <v>46</v>
      </c>
      <c r="B62" s="51"/>
      <c r="C62" s="27"/>
      <c r="D62" s="27"/>
      <c r="E62" s="27"/>
      <c r="F62" s="27"/>
      <c r="G62" s="52"/>
      <c r="H62" s="52"/>
      <c r="I62" s="27"/>
      <c r="J62" s="27"/>
      <c r="K62" s="27"/>
      <c r="L62" s="27"/>
      <c r="M62" s="27"/>
      <c r="N62" s="34"/>
    </row>
    <row r="63" spans="1:16" ht="28.5" x14ac:dyDescent="0.25">
      <c r="A63" s="36" t="s">
        <v>88</v>
      </c>
      <c r="B63" s="37" t="s">
        <v>12</v>
      </c>
      <c r="C63" s="38">
        <v>3</v>
      </c>
      <c r="D63" s="38">
        <v>0</v>
      </c>
      <c r="E63" s="39"/>
      <c r="F63" s="40">
        <f t="shared" ref="F63:F64" si="6">IF(B63="Yes",C63,D63)</f>
        <v>3</v>
      </c>
      <c r="G63" s="36" t="s">
        <v>89</v>
      </c>
      <c r="H63" s="54"/>
      <c r="I63" s="40">
        <v>1</v>
      </c>
      <c r="J63" s="40">
        <v>3</v>
      </c>
      <c r="K63" s="40">
        <v>-3</v>
      </c>
      <c r="L63" s="39"/>
      <c r="M63" s="40">
        <f t="shared" ref="M63:M73" si="7">IF(F63=0,IF(OR(H63="No",H63=""),0,IF(AND(F63=0,H63="Yes"),I63+J63,0)),IF(AND(F63=C63,H63="Yes"),I63,IF(H63="No",K63,0)))</f>
        <v>0</v>
      </c>
      <c r="N63" s="55"/>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91</v>
      </c>
      <c r="B64" s="37" t="s">
        <v>12</v>
      </c>
      <c r="C64" s="38">
        <v>27</v>
      </c>
      <c r="D64" s="38">
        <v>0</v>
      </c>
      <c r="E64" s="39"/>
      <c r="F64" s="40">
        <f t="shared" si="6"/>
        <v>27</v>
      </c>
      <c r="G64" s="36" t="s">
        <v>92</v>
      </c>
      <c r="H64" s="54"/>
      <c r="I64" s="40">
        <v>4</v>
      </c>
      <c r="J64" s="40">
        <v>12</v>
      </c>
      <c r="K64" s="40">
        <v>-12</v>
      </c>
      <c r="L64" s="39"/>
      <c r="M64" s="40">
        <f t="shared" si="7"/>
        <v>0</v>
      </c>
      <c r="N64" s="55"/>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9"/>
      <c r="C65" s="39"/>
      <c r="D65" s="39"/>
      <c r="E65" s="39"/>
      <c r="F65" s="39"/>
      <c r="G65" s="36" t="s">
        <v>94</v>
      </c>
      <c r="H65" s="54"/>
      <c r="I65" s="40">
        <v>5</v>
      </c>
      <c r="J65" s="40">
        <v>15</v>
      </c>
      <c r="K65" s="40">
        <v>-15</v>
      </c>
      <c r="L65" s="39"/>
      <c r="M65" s="40">
        <f>IF(F64=0,IF(OR(H65="No",H65=""),0,IF(AND(F64=0,H65="Yes"),I65+J65,0)),IF(AND(F64=C64,H65="Yes"),I65,IF(H65="No",K65,0)))</f>
        <v>0</v>
      </c>
      <c r="N65" s="55"/>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6" t="s">
        <v>95</v>
      </c>
      <c r="B66" s="37"/>
      <c r="C66" s="38">
        <v>9</v>
      </c>
      <c r="D66" s="38">
        <v>0</v>
      </c>
      <c r="E66" s="39"/>
      <c r="F66" s="40">
        <f t="shared" ref="F66:F70" si="8">IF(B66="Yes",C66,D66)</f>
        <v>0</v>
      </c>
      <c r="G66" s="36" t="s">
        <v>96</v>
      </c>
      <c r="H66" s="54"/>
      <c r="I66" s="40">
        <v>3</v>
      </c>
      <c r="J66" s="40">
        <v>9</v>
      </c>
      <c r="K66" s="40">
        <v>-9</v>
      </c>
      <c r="L66" s="40">
        <v>0</v>
      </c>
      <c r="M66" s="40">
        <f t="shared" si="7"/>
        <v>0</v>
      </c>
      <c r="N66" s="55"/>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97</v>
      </c>
      <c r="B67" s="37" t="s">
        <v>12</v>
      </c>
      <c r="C67" s="38">
        <v>12</v>
      </c>
      <c r="D67" s="38">
        <v>0</v>
      </c>
      <c r="E67" s="39"/>
      <c r="F67" s="40">
        <f t="shared" si="8"/>
        <v>12</v>
      </c>
      <c r="G67" s="53" t="s">
        <v>98</v>
      </c>
      <c r="H67" s="54"/>
      <c r="I67" s="40">
        <v>4</v>
      </c>
      <c r="J67" s="40">
        <v>12</v>
      </c>
      <c r="K67" s="40">
        <v>-12</v>
      </c>
      <c r="L67" s="39"/>
      <c r="M67" s="40">
        <f t="shared" si="7"/>
        <v>0</v>
      </c>
      <c r="N67" s="57"/>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6"/>
    </row>
    <row r="68" spans="1:19" x14ac:dyDescent="0.25">
      <c r="A68" s="53" t="s">
        <v>100</v>
      </c>
      <c r="B68" s="37" t="s">
        <v>12</v>
      </c>
      <c r="C68" s="38">
        <v>12</v>
      </c>
      <c r="D68" s="38">
        <v>0</v>
      </c>
      <c r="E68" s="39"/>
      <c r="F68" s="40">
        <f t="shared" si="8"/>
        <v>12</v>
      </c>
      <c r="G68" s="53" t="s">
        <v>101</v>
      </c>
      <c r="H68" s="54"/>
      <c r="I68" s="40">
        <v>4</v>
      </c>
      <c r="J68" s="40">
        <v>12</v>
      </c>
      <c r="K68" s="40">
        <v>-12</v>
      </c>
      <c r="L68" s="39"/>
      <c r="M68" s="40">
        <f t="shared" si="7"/>
        <v>0</v>
      </c>
      <c r="N68" s="55"/>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67"/>
    </row>
    <row r="69" spans="1:19" ht="28.5" x14ac:dyDescent="0.25">
      <c r="A69" s="53" t="s">
        <v>103</v>
      </c>
      <c r="B69" s="37" t="s">
        <v>12</v>
      </c>
      <c r="C69" s="38">
        <v>9</v>
      </c>
      <c r="D69" s="38">
        <v>0</v>
      </c>
      <c r="E69" s="39"/>
      <c r="F69" s="40">
        <f t="shared" si="8"/>
        <v>9</v>
      </c>
      <c r="G69" s="36" t="s">
        <v>104</v>
      </c>
      <c r="H69" s="54"/>
      <c r="I69" s="40">
        <v>3</v>
      </c>
      <c r="J69" s="40">
        <v>9</v>
      </c>
      <c r="K69" s="40">
        <v>-9</v>
      </c>
      <c r="L69" s="39"/>
      <c r="M69" s="40">
        <f t="shared" si="7"/>
        <v>0</v>
      </c>
      <c r="N69" s="55"/>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67"/>
    </row>
    <row r="70" spans="1:19" ht="57.75" customHeight="1" x14ac:dyDescent="0.25">
      <c r="A70" s="53" t="s">
        <v>106</v>
      </c>
      <c r="B70" s="37"/>
      <c r="C70" s="38">
        <v>24</v>
      </c>
      <c r="D70" s="38">
        <v>0</v>
      </c>
      <c r="E70" s="39"/>
      <c r="F70" s="40">
        <f t="shared" si="8"/>
        <v>0</v>
      </c>
      <c r="G70" s="36" t="s">
        <v>107</v>
      </c>
      <c r="H70" s="54"/>
      <c r="I70" s="40">
        <v>8</v>
      </c>
      <c r="J70" s="40">
        <v>24</v>
      </c>
      <c r="K70" s="40">
        <v>-120</v>
      </c>
      <c r="L70" s="39"/>
      <c r="M70" s="40">
        <f t="shared" si="7"/>
        <v>0</v>
      </c>
      <c r="N70" s="57"/>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90"/>
      <c r="R70" s="4"/>
      <c r="S70" s="4"/>
    </row>
    <row r="71" spans="1:19" x14ac:dyDescent="0.25">
      <c r="A71" s="53" t="s">
        <v>108</v>
      </c>
      <c r="B71" s="37"/>
      <c r="C71" s="38">
        <v>12</v>
      </c>
      <c r="D71" s="38">
        <v>0</v>
      </c>
      <c r="E71" s="38">
        <v>0</v>
      </c>
      <c r="F71" s="40">
        <f>IF(B71="Yes",C71,(IF(B71="No",D71,E71)))</f>
        <v>0</v>
      </c>
      <c r="G71" s="36" t="s">
        <v>109</v>
      </c>
      <c r="H71" s="54"/>
      <c r="I71" s="40">
        <v>4</v>
      </c>
      <c r="J71" s="40">
        <v>12</v>
      </c>
      <c r="K71" s="40">
        <v>-12</v>
      </c>
      <c r="L71" s="40">
        <v>0</v>
      </c>
      <c r="M71" s="40">
        <f t="shared" si="7"/>
        <v>0</v>
      </c>
      <c r="N71" s="55"/>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c r="Q71" s="90"/>
    </row>
    <row r="72" spans="1:19" x14ac:dyDescent="0.25">
      <c r="A72" s="53" t="s">
        <v>110</v>
      </c>
      <c r="B72" s="37"/>
      <c r="C72" s="38">
        <v>15</v>
      </c>
      <c r="D72" s="38">
        <v>0</v>
      </c>
      <c r="E72" s="39"/>
      <c r="F72" s="40">
        <f t="shared" ref="F72:F73" si="9">IF(B72="Yes",C72,D72)</f>
        <v>0</v>
      </c>
      <c r="G72" s="36" t="s">
        <v>111</v>
      </c>
      <c r="H72" s="54"/>
      <c r="I72" s="40">
        <v>5</v>
      </c>
      <c r="J72" s="40">
        <v>15</v>
      </c>
      <c r="K72" s="40">
        <v>-15</v>
      </c>
      <c r="L72" s="39"/>
      <c r="M72" s="40">
        <f t="shared" si="7"/>
        <v>0</v>
      </c>
      <c r="N72" s="55"/>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Q72" s="90"/>
    </row>
    <row r="73" spans="1:19" ht="32.25" customHeight="1" x14ac:dyDescent="0.25">
      <c r="A73" s="36" t="s">
        <v>112</v>
      </c>
      <c r="B73" s="37" t="s">
        <v>12</v>
      </c>
      <c r="C73" s="38">
        <v>54</v>
      </c>
      <c r="D73" s="38">
        <v>0</v>
      </c>
      <c r="E73" s="39"/>
      <c r="F73" s="40">
        <f t="shared" si="9"/>
        <v>54</v>
      </c>
      <c r="G73" s="36" t="s">
        <v>113</v>
      </c>
      <c r="H73" s="54"/>
      <c r="I73" s="40">
        <v>3</v>
      </c>
      <c r="J73" s="40">
        <v>9</v>
      </c>
      <c r="K73" s="40">
        <v>-9</v>
      </c>
      <c r="L73" s="39"/>
      <c r="M73" s="40">
        <f t="shared" si="7"/>
        <v>0</v>
      </c>
      <c r="N73" s="55"/>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9"/>
      <c r="C74" s="39"/>
      <c r="D74" s="39"/>
      <c r="E74" s="39"/>
      <c r="F74" s="39"/>
      <c r="G74" s="36" t="s">
        <v>115</v>
      </c>
      <c r="H74" s="54"/>
      <c r="I74" s="40">
        <v>4</v>
      </c>
      <c r="J74" s="40">
        <v>12</v>
      </c>
      <c r="K74" s="40">
        <v>-12</v>
      </c>
      <c r="L74" s="39"/>
      <c r="M74" s="40">
        <f>IF(F73=0,IF(OR(H74="No",H74=""),0,IF(AND(F73=0,H74="Yes"),I74+J74,0)),IF(AND(F73=C73,H74="Yes"),I74,IF(H74="No",K74,0)))</f>
        <v>0</v>
      </c>
      <c r="N74" s="55"/>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9"/>
      <c r="C75" s="39"/>
      <c r="D75" s="39"/>
      <c r="E75" s="39"/>
      <c r="F75" s="39"/>
      <c r="G75" s="55" t="s">
        <v>116</v>
      </c>
      <c r="H75" s="54"/>
      <c r="I75" s="40">
        <v>3</v>
      </c>
      <c r="J75" s="40">
        <v>9</v>
      </c>
      <c r="K75" s="40">
        <v>-9</v>
      </c>
      <c r="L75" s="39"/>
      <c r="M75" s="40">
        <f>IF(F73=0,IF(OR(H75="No",H75=""),0,IF(AND(F73=0,H75="Yes"),I75+J75,0)),IF(AND(F73=C73,H75="Yes"),I75,IF(H75="No",K75,0)))</f>
        <v>0</v>
      </c>
      <c r="N75" s="55"/>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9"/>
      <c r="C76" s="39"/>
      <c r="D76" s="39"/>
      <c r="E76" s="39"/>
      <c r="F76" s="39"/>
      <c r="G76" s="55" t="s">
        <v>117</v>
      </c>
      <c r="H76" s="54"/>
      <c r="I76" s="40">
        <v>4</v>
      </c>
      <c r="J76" s="40">
        <v>12</v>
      </c>
      <c r="K76" s="40">
        <v>-12</v>
      </c>
      <c r="L76" s="39"/>
      <c r="M76" s="40">
        <f>IF(F73=0,IF(OR(H76="No",H76=""),0,IF(AND(F73=0,H76="Yes"),I76+J76,0)),IF(AND(F73=C73,H76="Yes"),I76,IF(H76="No",K76,0)))</f>
        <v>0</v>
      </c>
      <c r="N76" s="55"/>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9"/>
      <c r="C77" s="39"/>
      <c r="D77" s="39"/>
      <c r="E77" s="39"/>
      <c r="F77" s="39"/>
      <c r="G77" s="55" t="s">
        <v>118</v>
      </c>
      <c r="H77" s="54"/>
      <c r="I77" s="40">
        <v>4</v>
      </c>
      <c r="J77" s="40">
        <v>12</v>
      </c>
      <c r="K77" s="40">
        <v>-12</v>
      </c>
      <c r="L77" s="39"/>
      <c r="M77" s="40">
        <f>IF(F73=0,IF(OR(H77="No",H77=""),0,IF(AND(F73=0,H77="Yes"),I77+J77,0)),IF(AND(F73=C73,H77="Yes"),I77,IF(H77="No",K77,0)))</f>
        <v>0</v>
      </c>
      <c r="N77" s="55"/>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8"/>
      <c r="E78" s="5"/>
      <c r="F78" s="3"/>
      <c r="G78" s="35"/>
      <c r="H78" s="59"/>
      <c r="M78" s="3"/>
    </row>
    <row r="79" spans="1:19" ht="34.5" hidden="1" customHeight="1" x14ac:dyDescent="0.25">
      <c r="A79" s="180" t="s">
        <v>119</v>
      </c>
      <c r="B79" s="180"/>
      <c r="C79" s="180"/>
      <c r="D79" s="180"/>
      <c r="E79" s="180"/>
      <c r="F79" s="180"/>
      <c r="G79" s="35"/>
      <c r="H79" s="60"/>
      <c r="M79" s="3"/>
    </row>
    <row r="80" spans="1:19" ht="50.25" hidden="1" customHeight="1" x14ac:dyDescent="0.25">
      <c r="A80" s="81"/>
      <c r="B80" s="81"/>
      <c r="C80" s="81"/>
      <c r="D80" s="62"/>
      <c r="E80" s="62" t="s">
        <v>120</v>
      </c>
      <c r="F80" s="62" t="s">
        <v>121</v>
      </c>
      <c r="G80" s="35"/>
      <c r="H80" s="60"/>
      <c r="I80" s="181" t="s">
        <v>120</v>
      </c>
      <c r="J80" s="182"/>
      <c r="K80" s="63"/>
      <c r="L80" s="63"/>
      <c r="M80" s="64" t="s">
        <v>121</v>
      </c>
    </row>
    <row r="81" spans="1:15" ht="15" hidden="1" customHeight="1" x14ac:dyDescent="0.2">
      <c r="B81" s="60"/>
      <c r="D81" s="65" t="s">
        <v>122</v>
      </c>
      <c r="E81" s="3">
        <f>SUM(C14:C15,C17:C19,C24,C25)+IF(H16="N/A",L16,0)+IF(H25="N/A",L25-J25,0)</f>
        <v>87</v>
      </c>
      <c r="F81" s="3">
        <f>SUM(F14:F15,F17:F19,F24,F25)+IF(AND(B15="Yes",H16="N/A"),L16,0)+IF(AND(B25="Yes",H25="N/A"),L25-J25,0)</f>
        <v>15</v>
      </c>
      <c r="H81" s="65" t="s">
        <v>123</v>
      </c>
      <c r="I81" s="4">
        <f>SUM(I13:I15,I17:I24)+IF(AND(B15="Yes",H16="N/A"),L16,I16)+IF(AND(B25="Yes",H25="N/A"),L25,I25)</f>
        <v>30</v>
      </c>
      <c r="J81" s="3">
        <f>SUM(J14:J15,J17:J23,C24,C25)+IF(H16="N/A",L16,0)+IF(H25="N/A",L25-J25,0)</f>
        <v>87</v>
      </c>
      <c r="M81" s="3">
        <f>SUM(M13:M25)</f>
        <v>0</v>
      </c>
    </row>
    <row r="82" spans="1:15" ht="18.75" hidden="1" customHeight="1" x14ac:dyDescent="0.2">
      <c r="B82" s="60"/>
      <c r="D82" s="65" t="s">
        <v>124</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5" t="s">
        <v>125</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0"/>
      <c r="D83" s="66" t="s">
        <v>126</v>
      </c>
      <c r="E83" s="3">
        <f>SUM(C63:C64,C66:C73)+IF(H66="N/A",L66-J66,0)+IF(H71="N/A",L71-J71,0)</f>
        <v>177</v>
      </c>
      <c r="F83" s="3">
        <f>SUM(F63:F64,F66:F73)+IF(H66="N/A",L66-J66,0)+IF(H71="N/A",L71-J71,0)</f>
        <v>117</v>
      </c>
      <c r="G83" s="4"/>
      <c r="H83" s="66" t="s">
        <v>127</v>
      </c>
      <c r="I83" s="4">
        <f>SUM(I63:I65,I67:I70,I72:I77)+IF(AND(B66="Yes",H66="N/A"),L66,I66)+IF(AND(B71="Yes",H71="N/A"),L71,I71)</f>
        <v>59</v>
      </c>
      <c r="J83" s="3">
        <f>SUM(J63:J65,J67:J70,J72:J77)+IF(AND(B66="Yes",H66="N/A"),L66,J66)+IF(AND(B71="Yes",H71="N/A"),L71,J71)</f>
        <v>177</v>
      </c>
      <c r="M83" s="3">
        <f>SUM(M63:M77)</f>
        <v>0</v>
      </c>
    </row>
    <row r="84" spans="1:15" ht="15" hidden="1" customHeight="1" x14ac:dyDescent="0.2">
      <c r="B84" s="60"/>
      <c r="G84" s="5" t="s">
        <v>128</v>
      </c>
      <c r="H84" s="60"/>
      <c r="N84" s="5"/>
    </row>
    <row r="85" spans="1:15" ht="61.5" hidden="1" customHeight="1" x14ac:dyDescent="0.25">
      <c r="B85" s="67" t="s">
        <v>129</v>
      </c>
      <c r="C85" s="68" t="s">
        <v>130</v>
      </c>
      <c r="E85" s="69" t="s">
        <v>131</v>
      </c>
      <c r="F85" s="70" t="s">
        <v>132</v>
      </c>
      <c r="H85" s="2" t="s">
        <v>133</v>
      </c>
      <c r="I85" s="2" t="s">
        <v>134</v>
      </c>
      <c r="J85" s="2"/>
      <c r="L85" s="71" t="s">
        <v>131</v>
      </c>
      <c r="M85" s="72" t="s">
        <v>135</v>
      </c>
      <c r="N85" s="5"/>
    </row>
    <row r="86" spans="1:15" hidden="1" x14ac:dyDescent="0.25">
      <c r="A86" s="65" t="s">
        <v>136</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5" t="s">
        <v>136</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5" t="s">
        <v>137</v>
      </c>
      <c r="B87" s="2">
        <v>75</v>
      </c>
      <c r="C87" s="3">
        <f>SUM(C14:C15,C17:C19,C24,C25,C63:C64,C66:C73)+IF(H16="N/A",L16,0)+IF(H25="N/A",L25-J25,0)+IF(H66="N/A",L66-J66,0)+IF(H71="N/A",L71-J71,0)</f>
        <v>264</v>
      </c>
      <c r="D87" s="3"/>
      <c r="E87" s="2">
        <f>IF(F87&gt;0,ROUND(((100*F87/J87)+F12),0),0)</f>
        <v>37</v>
      </c>
      <c r="F87" s="2">
        <f>IF(AND(B63="",B64="",B66="",B67="",B68="",B69="",B70="",B71="",B72="",B73=""),0,SUM(F81,F83))</f>
        <v>132</v>
      </c>
      <c r="G87" s="65" t="s">
        <v>137</v>
      </c>
      <c r="H87" s="2">
        <v>25</v>
      </c>
      <c r="I87" s="2">
        <f>I81+I83</f>
        <v>89</v>
      </c>
      <c r="J87" s="4">
        <f>I81+I83+J81+J83</f>
        <v>353</v>
      </c>
      <c r="L87" s="2">
        <f>IF(M87=0,0,ROUND(((100*M87/J87)+M12),0))</f>
        <v>0</v>
      </c>
      <c r="M87" s="2">
        <f>IF(AND(H63="",H64="",H65="",H66="",H67="",H68="",H69="",H70="",H71="",H72="",H73="",H74="",H75="",H76="",H77=""),0,SUM(M81,M83))</f>
        <v>0</v>
      </c>
    </row>
    <row r="88" spans="1:15" x14ac:dyDescent="0.25">
      <c r="E88" s="73"/>
    </row>
    <row r="91" spans="1:15" x14ac:dyDescent="0.25">
      <c r="F91" s="5"/>
      <c r="H91" s="3" t="s">
        <v>138</v>
      </c>
    </row>
    <row r="92" spans="1:15" x14ac:dyDescent="0.25">
      <c r="G92" s="65" t="s">
        <v>136</v>
      </c>
      <c r="H92" s="2">
        <f>IF(E86+L86&lt;0,0,IF(E86+L86&gt;100,100,E86+L86))</f>
        <v>0</v>
      </c>
    </row>
    <row r="93" spans="1:15" x14ac:dyDescent="0.25">
      <c r="G93" s="65" t="s">
        <v>137</v>
      </c>
      <c r="H93" s="2">
        <f>IF((E87+L87)&lt;0,0,IF(E87+L87&gt;100,100,E87+L87))</f>
        <v>37</v>
      </c>
    </row>
    <row r="94" spans="1:15" x14ac:dyDescent="0.25">
      <c r="O94" s="2"/>
    </row>
    <row r="95" spans="1:15" x14ac:dyDescent="0.25">
      <c r="C95" s="74"/>
      <c r="F95" s="74"/>
      <c r="I95" s="2"/>
      <c r="J95" s="2"/>
    </row>
    <row r="96" spans="1:15" x14ac:dyDescent="0.25">
      <c r="C96" s="74"/>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S96"/>
  <sheetViews>
    <sheetView zoomScale="75" zoomScaleNormal="75" workbookViewId="0">
      <pane ySplit="10" topLeftCell="A11" activePane="bottomLeft" state="frozen"/>
      <selection activeCell="A11" sqref="A11:M11"/>
      <selection pane="bottomLeft" activeCell="A12" sqref="A12"/>
    </sheetView>
  </sheetViews>
  <sheetFormatPr defaultColWidth="9.140625" defaultRowHeight="14.25" x14ac:dyDescent="0.25"/>
  <cols>
    <col min="1" max="1" width="56.42578125" style="89" customWidth="1"/>
    <col min="2" max="2" width="8.28515625" style="86" customWidth="1"/>
    <col min="3" max="3" width="4.140625" style="86" hidden="1" customWidth="1"/>
    <col min="4" max="4" width="3.42578125" style="86" hidden="1" customWidth="1"/>
    <col min="5" max="5" width="8.140625" style="86" hidden="1" customWidth="1"/>
    <col min="6" max="6" width="5.7109375" style="86" hidden="1" customWidth="1"/>
    <col min="7" max="7" width="56.140625" style="89" customWidth="1"/>
    <col min="8" max="8" width="6" style="86" customWidth="1"/>
    <col min="9" max="9" width="4.5703125" style="87" hidden="1" customWidth="1"/>
    <col min="10" max="10" width="4.42578125" style="87" hidden="1" customWidth="1"/>
    <col min="11" max="11" width="5.28515625" style="87" hidden="1" customWidth="1"/>
    <col min="12" max="12" width="3.85546875" style="87" hidden="1" customWidth="1"/>
    <col min="13" max="13" width="4.140625" style="86" hidden="1" customWidth="1"/>
    <col min="14" max="14" width="61" style="88" customWidth="1"/>
    <col min="15" max="15" width="3.140625" style="89" customWidth="1"/>
    <col min="16" max="16" width="69.7109375" style="89" hidden="1" customWidth="1"/>
    <col min="17" max="17" width="60.5703125" style="90" customWidth="1"/>
    <col min="18" max="18" width="60.7109375" style="89" customWidth="1"/>
    <col min="19" max="16384" width="9.140625" style="89"/>
  </cols>
  <sheetData>
    <row r="1" spans="1:19" x14ac:dyDescent="0.25">
      <c r="A1" s="85" t="s">
        <v>0</v>
      </c>
      <c r="B1" s="192" t="s">
        <v>184</v>
      </c>
      <c r="C1" s="193"/>
      <c r="D1" s="193"/>
      <c r="E1" s="193"/>
      <c r="F1" s="193"/>
      <c r="G1" s="193"/>
    </row>
    <row r="2" spans="1:19" x14ac:dyDescent="0.25">
      <c r="A2" s="85" t="s">
        <v>2</v>
      </c>
      <c r="B2" s="194" t="s">
        <v>185</v>
      </c>
      <c r="C2" s="193"/>
      <c r="D2" s="193"/>
      <c r="E2" s="193"/>
      <c r="F2" s="193"/>
      <c r="G2" s="193"/>
    </row>
    <row r="3" spans="1:19" x14ac:dyDescent="0.25">
      <c r="A3" s="85" t="s">
        <v>4</v>
      </c>
      <c r="B3" s="195">
        <v>30603404</v>
      </c>
      <c r="C3" s="196"/>
      <c r="D3" s="196"/>
      <c r="E3" s="196"/>
      <c r="F3" s="196"/>
      <c r="G3" s="196"/>
      <c r="N3" s="88" t="s">
        <v>186</v>
      </c>
    </row>
    <row r="4" spans="1:19" x14ac:dyDescent="0.25">
      <c r="A4" s="91" t="s">
        <v>6</v>
      </c>
      <c r="B4" s="197" t="s">
        <v>180</v>
      </c>
      <c r="C4" s="198"/>
      <c r="D4" s="198"/>
      <c r="E4" s="198"/>
      <c r="F4" s="198"/>
      <c r="G4" s="199"/>
      <c r="N4" s="92" t="s">
        <v>187</v>
      </c>
    </row>
    <row r="5" spans="1:19" x14ac:dyDescent="0.25">
      <c r="A5" s="93" t="s">
        <v>9</v>
      </c>
      <c r="B5" s="200" t="s">
        <v>10</v>
      </c>
      <c r="C5" s="201"/>
      <c r="D5" s="201"/>
      <c r="E5" s="201"/>
      <c r="F5" s="201"/>
      <c r="G5" s="201"/>
    </row>
    <row r="7" spans="1:19" ht="23.25" x14ac:dyDescent="0.25">
      <c r="A7" s="190" t="s">
        <v>11</v>
      </c>
      <c r="B7" s="191"/>
      <c r="C7" s="191"/>
      <c r="D7" s="191"/>
      <c r="E7" s="191"/>
      <c r="F7" s="191"/>
      <c r="G7" s="191"/>
      <c r="H7" s="94">
        <f>IF(AND(H92=0,H93=0),0,IF(AND(H92&gt;0,H93&gt;0),((H92+H93)/2),IF(H93&gt;0,H93,H92)))</f>
        <v>44</v>
      </c>
    </row>
    <row r="8" spans="1:19" ht="12" customHeight="1" x14ac:dyDescent="0.25">
      <c r="A8" s="95"/>
      <c r="B8" s="96"/>
      <c r="C8" s="96"/>
      <c r="D8" s="96"/>
      <c r="E8" s="96"/>
      <c r="F8" s="96"/>
      <c r="G8" s="96"/>
      <c r="H8" s="94"/>
    </row>
    <row r="9" spans="1:19" ht="7.5" customHeight="1" x14ac:dyDescent="0.25">
      <c r="B9" s="97"/>
      <c r="J9" s="87" t="s">
        <v>12</v>
      </c>
      <c r="K9" s="87" t="s">
        <v>13</v>
      </c>
      <c r="L9" s="87" t="s">
        <v>14</v>
      </c>
    </row>
    <row r="10" spans="1:19" ht="63.75" x14ac:dyDescent="0.25">
      <c r="A10" s="98" t="s">
        <v>15</v>
      </c>
      <c r="B10" s="99" t="s">
        <v>16</v>
      </c>
      <c r="C10" s="100" t="s">
        <v>12</v>
      </c>
      <c r="D10" s="101" t="s">
        <v>13</v>
      </c>
      <c r="E10" s="102" t="s">
        <v>14</v>
      </c>
      <c r="F10" s="101" t="s">
        <v>17</v>
      </c>
      <c r="G10" s="98" t="s">
        <v>18</v>
      </c>
      <c r="H10" s="103" t="s">
        <v>16</v>
      </c>
      <c r="I10" s="104" t="s">
        <v>19</v>
      </c>
      <c r="J10" s="104" t="s">
        <v>20</v>
      </c>
      <c r="K10" s="104" t="s">
        <v>13</v>
      </c>
      <c r="L10" s="104" t="s">
        <v>14</v>
      </c>
      <c r="M10" s="104" t="s">
        <v>17</v>
      </c>
      <c r="N10" s="105" t="s">
        <v>21</v>
      </c>
    </row>
    <row r="11" spans="1:19" ht="18.75" x14ac:dyDescent="0.25">
      <c r="A11" s="185" t="s">
        <v>22</v>
      </c>
      <c r="B11" s="185"/>
      <c r="C11" s="185"/>
      <c r="D11" s="185"/>
      <c r="E11" s="185"/>
      <c r="F11" s="185"/>
      <c r="G11" s="185"/>
      <c r="H11" s="185"/>
      <c r="I11" s="185"/>
      <c r="J11" s="185"/>
      <c r="K11" s="185"/>
      <c r="L11" s="185"/>
      <c r="M11" s="185"/>
      <c r="N11" s="106"/>
    </row>
    <row r="12" spans="1:19" ht="142.5" x14ac:dyDescent="0.25">
      <c r="A12" s="107" t="s">
        <v>23</v>
      </c>
      <c r="B12" s="108" t="s">
        <v>13</v>
      </c>
      <c r="C12" s="109">
        <v>2</v>
      </c>
      <c r="D12" s="109">
        <v>0</v>
      </c>
      <c r="E12" s="110"/>
      <c r="F12" s="111">
        <f>IF(B12="Yes",C12,D12)</f>
        <v>0</v>
      </c>
      <c r="G12" s="107" t="s">
        <v>24</v>
      </c>
      <c r="H12" s="112"/>
      <c r="I12" s="113">
        <v>0</v>
      </c>
      <c r="J12" s="113">
        <v>2</v>
      </c>
      <c r="K12" s="113">
        <v>-2</v>
      </c>
      <c r="L12" s="114"/>
      <c r="M12" s="113">
        <f>IF(F12=0,IF(OR(H12="No",H12=""),0,IF(AND(F12=0,H12="Yes"),I12+J12,0)),IF(AND(F12=C12,H12="Yes"),I12,IF(H12="No",K12,0)))</f>
        <v>0</v>
      </c>
      <c r="N12" s="115" t="s">
        <v>188</v>
      </c>
      <c r="P12" s="116" t="str">
        <f>IF(OR(ISNUMBER('[7]WebFIRE TEMPLATE'!AE6),ISNUMBER('[7]WebFIRE TEMPLATE'!AE7),ISNUMBER('[7]WebFIRE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67"/>
      <c r="R12" s="168"/>
    </row>
    <row r="13" spans="1:19" ht="28.5" x14ac:dyDescent="0.25">
      <c r="A13" s="118"/>
      <c r="B13" s="110"/>
      <c r="C13" s="110"/>
      <c r="D13" s="110"/>
      <c r="E13" s="110"/>
      <c r="F13" s="110"/>
      <c r="G13" s="107" t="s">
        <v>26</v>
      </c>
      <c r="H13" s="112"/>
      <c r="I13" s="113">
        <v>1</v>
      </c>
      <c r="J13" s="113"/>
      <c r="K13" s="113">
        <v>0</v>
      </c>
      <c r="L13" s="114"/>
      <c r="M13" s="113">
        <f>IF(H13="Yes",I13,(IF(H13="No",K13,0)))</f>
        <v>0</v>
      </c>
      <c r="N13" s="115"/>
      <c r="P13" s="119" t="str">
        <f>IF(OR(ISNUMBER('[7]WebFIRE TEMPLATE'!AE6),ISNUMBER('[7]WebFIRE TEMPLATE'!AE7),ISNUMBER('[7]WebFIRE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0" t="s">
        <v>27</v>
      </c>
      <c r="B14" s="121" t="s">
        <v>12</v>
      </c>
      <c r="C14" s="122">
        <v>3</v>
      </c>
      <c r="D14" s="122">
        <v>0</v>
      </c>
      <c r="E14" s="123"/>
      <c r="F14" s="124">
        <f>IF(B14="Yes",C14,D14)</f>
        <v>3</v>
      </c>
      <c r="G14" s="125" t="s">
        <v>27</v>
      </c>
      <c r="H14" s="121"/>
      <c r="I14" s="126">
        <v>1</v>
      </c>
      <c r="J14" s="126">
        <v>3</v>
      </c>
      <c r="K14" s="126">
        <v>-3</v>
      </c>
      <c r="L14" s="127"/>
      <c r="M14" s="126">
        <f>IF(F14=0,IF(OR(H14="No",H14=""),0,IF(AND(F14=0,H14="Yes"),I14+J14,0)),IF(AND(F14=C14,H14="Yes"),I14,IF(H14="No",K14,0)))</f>
        <v>0</v>
      </c>
      <c r="N14" s="115"/>
      <c r="P14" s="116" t="str">
        <f>IF(OR(ISNUMBER('[7]WebFIRE TEMPLATE'!AE6),ISNUMBER('[7]WebFIRE TEMPLATE'!AE7),ISNUMBER('[7]WebFIRE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0" t="s">
        <v>29</v>
      </c>
      <c r="B15" s="121" t="s">
        <v>13</v>
      </c>
      <c r="C15" s="122">
        <v>6</v>
      </c>
      <c r="D15" s="122">
        <v>0</v>
      </c>
      <c r="E15" s="123"/>
      <c r="F15" s="124">
        <f t="shared" ref="F15:F19" si="0">IF(B15="Yes",C15,D15)</f>
        <v>0</v>
      </c>
      <c r="G15" s="107" t="s">
        <v>30</v>
      </c>
      <c r="H15" s="121"/>
      <c r="I15" s="129">
        <v>2</v>
      </c>
      <c r="J15" s="129">
        <v>6</v>
      </c>
      <c r="K15" s="129">
        <v>-6</v>
      </c>
      <c r="L15" s="127"/>
      <c r="M15" s="126">
        <f>IF(F15=0,IF(OR(H15="No",H15=""),0,IF(AND(F15=0,H15="Yes"),I15+J15,0)),IF(AND(F15=C15,H15="Yes"),I15,IF(H15="No",K15,0)))</f>
        <v>0</v>
      </c>
      <c r="N15" s="115"/>
      <c r="P15" s="116" t="str">
        <f>IF(OR(ISNUMBER('[7]WebFIRE TEMPLATE'!AE6),ISNUMBER('[7]WebFIRE TEMPLATE'!AE7),ISNUMBER('[7]WebFIRE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67"/>
      <c r="R15" s="88"/>
      <c r="S15" s="88"/>
    </row>
    <row r="16" spans="1:19" ht="27" customHeight="1" x14ac:dyDescent="0.25">
      <c r="A16" s="130"/>
      <c r="B16" s="131"/>
      <c r="C16" s="123"/>
      <c r="D16" s="123"/>
      <c r="E16" s="123"/>
      <c r="F16" s="123"/>
      <c r="G16" s="107" t="s">
        <v>31</v>
      </c>
      <c r="H16" s="121"/>
      <c r="I16" s="126">
        <v>0</v>
      </c>
      <c r="J16" s="132">
        <v>6</v>
      </c>
      <c r="K16" s="126">
        <v>-6</v>
      </c>
      <c r="L16" s="126"/>
      <c r="M16" s="132">
        <f>IF(F15=0,IF(AND(H15="Yes",H16="No"),-M15,IF(AND(H15="No",H16="Yes"),J16,IF(AND(OR(H15="No",H15=""),H16="No"),K16,0))),IF(AND(F15=C15,H16="Yes"),I16,IF(H16="No",K16-M15,0)))</f>
        <v>0</v>
      </c>
      <c r="N16" s="115"/>
      <c r="P16" s="119" t="str">
        <f>IF(OR(ISNUMBER('[7]WebFIRE TEMPLATE'!AE6),ISNUMBER('[7]WebFIRE TEMPLATE'!AE7),ISNUMBER('[7]WebFIRE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0" t="s">
        <v>32</v>
      </c>
      <c r="B17" s="121" t="s">
        <v>12</v>
      </c>
      <c r="C17" s="122">
        <v>3</v>
      </c>
      <c r="D17" s="122">
        <v>0</v>
      </c>
      <c r="E17" s="123"/>
      <c r="F17" s="124">
        <f t="shared" si="0"/>
        <v>3</v>
      </c>
      <c r="G17" s="125" t="s">
        <v>32</v>
      </c>
      <c r="H17" s="121"/>
      <c r="I17" s="126">
        <v>1</v>
      </c>
      <c r="J17" s="126">
        <v>3</v>
      </c>
      <c r="K17" s="126">
        <v>-3</v>
      </c>
      <c r="L17" s="127"/>
      <c r="M17" s="126">
        <f>IF(F17=0,IF(OR(H17="No",H17=""),0,IF(AND(F17=0,H17="Yes"),I17+J17,0)),IF(AND(F17=C17,H17="Yes"),I17,IF(H17="No",K17,0)))</f>
        <v>0</v>
      </c>
      <c r="N17" s="115"/>
      <c r="P17" s="119" t="str">
        <f>IF(OR(ISNUMBER('[7]WebFIRE TEMPLATE'!AE6),ISNUMBER('[7]WebFIRE TEMPLATE'!AE7),ISNUMBER('[7]WebFIRE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88"/>
    </row>
    <row r="18" spans="1:19" ht="65.25" customHeight="1" x14ac:dyDescent="0.25">
      <c r="A18" s="107" t="s">
        <v>34</v>
      </c>
      <c r="B18" s="121" t="s">
        <v>13</v>
      </c>
      <c r="C18" s="122">
        <v>6</v>
      </c>
      <c r="D18" s="122">
        <v>0</v>
      </c>
      <c r="E18" s="123"/>
      <c r="F18" s="124">
        <f t="shared" si="0"/>
        <v>0</v>
      </c>
      <c r="G18" s="125" t="s">
        <v>34</v>
      </c>
      <c r="H18" s="121"/>
      <c r="I18" s="126">
        <v>2</v>
      </c>
      <c r="J18" s="126">
        <v>6</v>
      </c>
      <c r="K18" s="126">
        <v>-6</v>
      </c>
      <c r="L18" s="127"/>
      <c r="M18" s="126">
        <f>IF(F18=0,IF(OR(H18="No",H18=""),0,IF(AND(F18=0,H18="Yes"),I18+J18,0)),IF(AND(F18=C18,H18="Yes"),I18,IF(H18="No",K18,0)))</f>
        <v>0</v>
      </c>
      <c r="N18" s="115"/>
      <c r="P18" s="119" t="str">
        <f>IF(OR(ISNUMBER('[7]WebFIRE TEMPLATE'!AE6),ISNUMBER('[7]WebFIRE TEMPLATE'!AE7),ISNUMBER('[7]WebFIRE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92"/>
    </row>
    <row r="19" spans="1:19" ht="42.75" x14ac:dyDescent="0.25">
      <c r="A19" s="125" t="s">
        <v>35</v>
      </c>
      <c r="B19" s="121" t="s">
        <v>13</v>
      </c>
      <c r="C19" s="122">
        <v>60</v>
      </c>
      <c r="D19" s="122">
        <v>0</v>
      </c>
      <c r="E19" s="123"/>
      <c r="F19" s="124">
        <f t="shared" si="0"/>
        <v>0</v>
      </c>
      <c r="G19" s="107" t="s">
        <v>36</v>
      </c>
      <c r="H19" s="121"/>
      <c r="I19" s="126">
        <v>4</v>
      </c>
      <c r="J19" s="126">
        <v>12</v>
      </c>
      <c r="K19" s="126">
        <v>-12</v>
      </c>
      <c r="L19" s="127"/>
      <c r="M19" s="126">
        <f>IF(F19=0,IF(OR(H19="No",H19=""),0,IF(AND(F19=0,H19="Yes"),I19+J19,0)),IF(AND(F19=C19,H19="Yes"),I19,IF(H19="No",K19,0)))</f>
        <v>0</v>
      </c>
      <c r="N19" s="133" t="s">
        <v>189</v>
      </c>
      <c r="P19" s="119" t="str">
        <f>IF(OR(ISNUMBER('[7]WebFIRE TEMPLATE'!AE6),ISNUMBER('[7]WebFIRE TEMPLATE'!AE7),ISNUMBER('[7]WebFIRE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67"/>
      <c r="S19" s="92"/>
    </row>
    <row r="20" spans="1:19" ht="27" customHeight="1" x14ac:dyDescent="0.25">
      <c r="A20" s="134"/>
      <c r="B20" s="123"/>
      <c r="C20" s="123"/>
      <c r="D20" s="123"/>
      <c r="E20" s="123"/>
      <c r="F20" s="123"/>
      <c r="G20" s="125" t="s">
        <v>37</v>
      </c>
      <c r="H20" s="121"/>
      <c r="I20" s="126">
        <v>4</v>
      </c>
      <c r="J20" s="126">
        <v>12</v>
      </c>
      <c r="K20" s="126">
        <v>-12</v>
      </c>
      <c r="L20" s="127"/>
      <c r="M20" s="126">
        <f>IF(F19=0,IF(OR(H20="No",H20=""),0,IF(AND(F19=0,H20="Yes"),I20+J20,0)),IF(AND(F19=C19,H20="Yes"),I20,IF(H20="No",K20,0)))</f>
        <v>0</v>
      </c>
      <c r="N20" s="115"/>
      <c r="P20" s="119" t="str">
        <f>IF(OR(ISNUMBER('[7]WebFIRE TEMPLATE'!AE6),ISNUMBER('[7]WebFIRE TEMPLATE'!AE7),ISNUMBER('[7]WebFIRE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88"/>
    </row>
    <row r="21" spans="1:19" ht="49.5" customHeight="1" x14ac:dyDescent="0.25">
      <c r="A21" s="134"/>
      <c r="B21" s="123"/>
      <c r="C21" s="123"/>
      <c r="D21" s="123"/>
      <c r="E21" s="123"/>
      <c r="F21" s="123"/>
      <c r="G21" s="125" t="s">
        <v>38</v>
      </c>
      <c r="H21" s="121"/>
      <c r="I21" s="126">
        <v>4</v>
      </c>
      <c r="J21" s="126">
        <v>12</v>
      </c>
      <c r="K21" s="126">
        <v>-12</v>
      </c>
      <c r="L21" s="127"/>
      <c r="M21" s="126">
        <f>IF(F19=0,IF(OR(H21="No",H21=""),0,IF(AND(F19=0,H21="Yes"),I21+J21,0)),IF(AND(F19=C19,H21="Yes"),I21,IF(H21="No",K21,0)))</f>
        <v>0</v>
      </c>
      <c r="N21" s="115"/>
      <c r="P21" s="119" t="str">
        <f>IF(OR(ISNUMBER('[7]WebFIRE TEMPLATE'!AE6),ISNUMBER('[7]WebFIRE TEMPLATE'!AE7),ISNUMBER('[7]WebFIRE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92"/>
    </row>
    <row r="22" spans="1:19" ht="45" customHeight="1" x14ac:dyDescent="0.25">
      <c r="A22" s="134"/>
      <c r="B22" s="123"/>
      <c r="C22" s="123"/>
      <c r="D22" s="123"/>
      <c r="E22" s="123"/>
      <c r="F22" s="123"/>
      <c r="G22" s="125" t="s">
        <v>39</v>
      </c>
      <c r="H22" s="121"/>
      <c r="I22" s="126">
        <v>4</v>
      </c>
      <c r="J22" s="126">
        <v>12</v>
      </c>
      <c r="K22" s="126">
        <v>-12</v>
      </c>
      <c r="L22" s="127"/>
      <c r="M22" s="126">
        <f>IF(F19=0,IF(OR(H22="No",H22=""),0,IF(AND(F19=0,H22="Yes"),I22+J22,0)),IF(AND(F19=C19,H22="Yes"),I22,IF(H22="No",K22,0)))</f>
        <v>0</v>
      </c>
      <c r="N22" s="115"/>
      <c r="P22" s="119" t="str">
        <f>IF(OR(ISNUMBER('[7]WebFIRE TEMPLATE'!AE6),ISNUMBER('[7]WebFIRE TEMPLATE'!AE7),ISNUMBER('[7]WebFIRE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92"/>
    </row>
    <row r="23" spans="1:19" ht="39.75" customHeight="1" x14ac:dyDescent="0.25">
      <c r="A23" s="134"/>
      <c r="B23" s="123"/>
      <c r="C23" s="123"/>
      <c r="D23" s="123"/>
      <c r="E23" s="123"/>
      <c r="F23" s="123"/>
      <c r="G23" s="125" t="s">
        <v>40</v>
      </c>
      <c r="H23" s="121"/>
      <c r="I23" s="126">
        <v>4</v>
      </c>
      <c r="J23" s="126">
        <v>12</v>
      </c>
      <c r="K23" s="126">
        <v>-12</v>
      </c>
      <c r="L23" s="127"/>
      <c r="M23" s="126">
        <f>IF(F19=0,IF(OR(H23="No",H23=""),0,IF(AND(F19=0,H23="Yes"),I23+J23,0)),IF(AND(F19=C19,H23="Yes"),I23,IF(H23="No",K23,0)))</f>
        <v>0</v>
      </c>
      <c r="N23" s="115"/>
      <c r="P23" s="119" t="str">
        <f>IF(OR(ISNUMBER('[7]WebFIRE TEMPLATE'!AE6),ISNUMBER('[7]WebFIRE TEMPLATE'!AE7),ISNUMBER('[7]WebFIRE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88"/>
    </row>
    <row r="24" spans="1:19" ht="71.25" x14ac:dyDescent="0.25">
      <c r="A24" s="107" t="s">
        <v>41</v>
      </c>
      <c r="B24" s="121" t="s">
        <v>12</v>
      </c>
      <c r="C24" s="124">
        <v>9</v>
      </c>
      <c r="D24" s="124">
        <v>0</v>
      </c>
      <c r="E24" s="124"/>
      <c r="F24" s="124">
        <f t="shared" ref="F24" si="1">IF(B24="Yes",C24,D24)</f>
        <v>9</v>
      </c>
      <c r="G24" s="107" t="s">
        <v>42</v>
      </c>
      <c r="H24" s="121"/>
      <c r="I24" s="126">
        <v>3</v>
      </c>
      <c r="J24" s="126">
        <v>9</v>
      </c>
      <c r="K24" s="126">
        <v>-9</v>
      </c>
      <c r="L24" s="127"/>
      <c r="M24" s="126">
        <f>IF(F24=0,IF(OR(H24="No",H24=""),0,IF(AND(F24=0,H24="Yes"),I24+J24,0)),IF(AND(F24=C24,H24="Yes"),I24,IF(H24="No",K24,0)))</f>
        <v>0</v>
      </c>
      <c r="N24" s="84"/>
      <c r="P24" s="119" t="str">
        <f>IF(OR(ISNUMBER('[7]WebFIRE TEMPLATE'!AE6),ISNUMBER('[7]WebFIRE TEMPLATE'!AE7),ISNUMBER('[7]WebFIRE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92"/>
    </row>
    <row r="25" spans="1:19" ht="28.5" x14ac:dyDescent="0.25">
      <c r="A25" s="120" t="s">
        <v>43</v>
      </c>
      <c r="B25" s="121" t="s">
        <v>13</v>
      </c>
      <c r="C25" s="122">
        <v>0</v>
      </c>
      <c r="D25" s="122">
        <v>0</v>
      </c>
      <c r="E25" s="123"/>
      <c r="F25" s="124">
        <f>IF(B25="Yes",C25,D25)</f>
        <v>0</v>
      </c>
      <c r="G25" s="125" t="s">
        <v>44</v>
      </c>
      <c r="H25" s="121"/>
      <c r="I25" s="126">
        <v>0</v>
      </c>
      <c r="J25" s="126">
        <v>0</v>
      </c>
      <c r="K25" s="126">
        <v>-111</v>
      </c>
      <c r="L25" s="126">
        <v>0</v>
      </c>
      <c r="M25" s="132">
        <f>IF(F25=0,IF(H25="No",K25,IF(H25="Yes",I25+J25,IF(H25="No",K25,0))),IF(AND(F25=C25,H25="Yes"),I25,IF(H25="No",K25,0)))</f>
        <v>0</v>
      </c>
      <c r="N25" s="115"/>
      <c r="P25" s="119" t="str">
        <f>IF(OR(ISNUMBER('[7]WebFIRE TEMPLATE'!AE6),ISNUMBER('[7]WebFIRE TEMPLATE'!AE7),ISNUMBER('[7]WebFIRE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92"/>
    </row>
    <row r="26" spans="1:19" ht="18.75" x14ac:dyDescent="0.25">
      <c r="A26" s="186" t="s">
        <v>45</v>
      </c>
      <c r="B26" s="186"/>
      <c r="C26" s="186"/>
      <c r="D26" s="186"/>
      <c r="E26" s="186"/>
      <c r="F26" s="186"/>
      <c r="G26" s="186"/>
      <c r="H26" s="186"/>
      <c r="I26" s="186"/>
      <c r="J26" s="186"/>
      <c r="K26" s="186"/>
      <c r="L26" s="186"/>
      <c r="M26" s="186"/>
      <c r="N26" s="106"/>
      <c r="P26" s="119"/>
      <c r="R26" s="135"/>
      <c r="S26" s="88"/>
    </row>
    <row r="27" spans="1:19" ht="18.75" x14ac:dyDescent="0.25">
      <c r="A27" s="98" t="s">
        <v>46</v>
      </c>
      <c r="B27" s="136"/>
      <c r="C27" s="110"/>
      <c r="D27" s="110"/>
      <c r="E27" s="110"/>
      <c r="F27" s="110"/>
      <c r="G27" s="137"/>
      <c r="H27" s="137"/>
      <c r="I27" s="110"/>
      <c r="J27" s="110"/>
      <c r="K27" s="110"/>
      <c r="L27" s="110"/>
      <c r="M27" s="110"/>
      <c r="N27" s="118"/>
      <c r="P27" s="119"/>
      <c r="S27" s="88"/>
    </row>
    <row r="28" spans="1:19" ht="40.5" customHeight="1" x14ac:dyDescent="0.25">
      <c r="A28" s="120" t="s">
        <v>47</v>
      </c>
      <c r="B28" s="121"/>
      <c r="C28" s="122">
        <v>54</v>
      </c>
      <c r="D28" s="122">
        <v>0</v>
      </c>
      <c r="E28" s="123"/>
      <c r="F28" s="124">
        <f t="shared" ref="F28:F36" si="2">IF(B28="Yes",C28,D28)</f>
        <v>0</v>
      </c>
      <c r="G28" s="125" t="s">
        <v>48</v>
      </c>
      <c r="H28" s="121"/>
      <c r="I28" s="126">
        <v>3</v>
      </c>
      <c r="J28" s="126">
        <v>9</v>
      </c>
      <c r="K28" s="126">
        <v>-9</v>
      </c>
      <c r="L28" s="127"/>
      <c r="M28" s="126">
        <f>IF(F28=0,IF(OR(H28="No",H28=""),0,IF(AND(F28=0,H28="Yes"),I28+J28,0)),IF(AND(F28=C28,H28="Yes"),I28,IF(H28="No",K28,0)))</f>
        <v>0</v>
      </c>
      <c r="N28" s="115"/>
      <c r="P28" s="119" t="str">
        <f>IF(OR(ISNUMBER('[7]WebFIRE TEMPLATE'!AE6),ISNUMBER('[7]WebFIRE TEMPLATE'!AE7),ISNUMBER('[7]WebFIRE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88"/>
    </row>
    <row r="29" spans="1:19" ht="28.5" x14ac:dyDescent="0.25">
      <c r="A29" s="134"/>
      <c r="B29" s="123"/>
      <c r="C29" s="123"/>
      <c r="D29" s="123"/>
      <c r="E29" s="123"/>
      <c r="F29" s="123"/>
      <c r="G29" s="125" t="s">
        <v>49</v>
      </c>
      <c r="H29" s="121"/>
      <c r="I29" s="126">
        <v>3</v>
      </c>
      <c r="J29" s="126">
        <v>9</v>
      </c>
      <c r="K29" s="126">
        <v>-9</v>
      </c>
      <c r="L29" s="127"/>
      <c r="M29" s="126">
        <f>IF(F28=0,IF(OR(H29="No",H29=""),0,IF(AND(F28=0,H29="Yes"),I29+J29,0)),IF(AND(F28=C28,H29="Yes"),I29,IF(H29="No",K29,0)))</f>
        <v>0</v>
      </c>
      <c r="N29" s="115"/>
      <c r="P29" s="119" t="str">
        <f>IF(OR(ISNUMBER('[7]WebFIRE TEMPLATE'!AE6),ISNUMBER('[7]WebFIRE TEMPLATE'!AE7),ISNUMBER('[7]WebFIRE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88"/>
    </row>
    <row r="30" spans="1:19" ht="27.75" customHeight="1" x14ac:dyDescent="0.25">
      <c r="A30" s="134"/>
      <c r="B30" s="123"/>
      <c r="C30" s="123"/>
      <c r="D30" s="123"/>
      <c r="E30" s="123"/>
      <c r="F30" s="123"/>
      <c r="G30" s="125" t="s">
        <v>50</v>
      </c>
      <c r="H30" s="121"/>
      <c r="I30" s="126">
        <v>3</v>
      </c>
      <c r="J30" s="126">
        <v>9</v>
      </c>
      <c r="K30" s="126">
        <v>-9</v>
      </c>
      <c r="L30" s="127"/>
      <c r="M30" s="126">
        <f>IF(F28=0,IF(OR(H30="No",H30=""),0,IF(AND(F28=0,H30="Yes"),I30+J30,0)),IF(AND(F28=C28,H30="Yes"),I30,IF(H30="No",K30,0)))</f>
        <v>0</v>
      </c>
      <c r="N30" s="115"/>
      <c r="P30" s="119" t="str">
        <f>IF(OR(ISNUMBER('[7]WebFIRE TEMPLATE'!AE6),ISNUMBER('[7]WebFIRE TEMPLATE'!AE7),ISNUMBER('[7]WebFIRE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34"/>
      <c r="B31" s="123"/>
      <c r="C31" s="123"/>
      <c r="D31" s="123"/>
      <c r="E31" s="123"/>
      <c r="F31" s="123"/>
      <c r="G31" s="125" t="s">
        <v>51</v>
      </c>
      <c r="H31" s="121"/>
      <c r="I31" s="126">
        <v>3</v>
      </c>
      <c r="J31" s="126">
        <v>9</v>
      </c>
      <c r="K31" s="126">
        <v>-9</v>
      </c>
      <c r="L31" s="127"/>
      <c r="M31" s="126">
        <f>IF(F28=0,IF(OR(H31="No",H31=""),0,IF(AND(F28=0,H31="Yes"),I31+J31,0)),IF(AND(F28=C28,H31="Yes"),I31,IF(H31="No",K31,0)))</f>
        <v>0</v>
      </c>
      <c r="N31" s="115"/>
      <c r="P31" s="119" t="str">
        <f>IF(OR(ISNUMBER('[7]WebFIRE TEMPLATE'!AE6),ISNUMBER('[7]WebFIRE TEMPLATE'!AE7),ISNUMBER('[7]WebFIRE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34"/>
      <c r="B32" s="123"/>
      <c r="C32" s="123"/>
      <c r="D32" s="123"/>
      <c r="E32" s="123"/>
      <c r="F32" s="123"/>
      <c r="G32" s="125" t="s">
        <v>52</v>
      </c>
      <c r="H32" s="121"/>
      <c r="I32" s="126">
        <v>3</v>
      </c>
      <c r="J32" s="126">
        <v>9</v>
      </c>
      <c r="K32" s="126">
        <v>-9</v>
      </c>
      <c r="L32" s="127"/>
      <c r="M32" s="126">
        <f>IF(F28=0,IF(OR(H32="No",H32=""),0,IF(AND(F28=0,H32="Yes"),I32+J32,0)),IF(AND(F28=C28,H32="Yes"),I32,IF(H32="No",K32,0)))</f>
        <v>0</v>
      </c>
      <c r="N32" s="115"/>
      <c r="P32" s="119" t="str">
        <f>IF(OR(ISNUMBER('[7]WebFIRE TEMPLATE'!AE6),ISNUMBER('[7]WebFIRE TEMPLATE'!AE7),ISNUMBER('[7]WebFIRE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34"/>
      <c r="B33" s="123"/>
      <c r="C33" s="123"/>
      <c r="D33" s="123"/>
      <c r="E33" s="123"/>
      <c r="F33" s="123"/>
      <c r="G33" s="125" t="s">
        <v>53</v>
      </c>
      <c r="H33" s="121"/>
      <c r="I33" s="126">
        <v>3</v>
      </c>
      <c r="J33" s="126">
        <v>9</v>
      </c>
      <c r="K33" s="126">
        <v>-9</v>
      </c>
      <c r="L33" s="127"/>
      <c r="M33" s="126">
        <f>IF(F28=0,IF(OR(H33="No",H33=""),0,IF(AND(F28=0,H33="Yes"),I33+J33,0)),IF(AND(F28=C28,H33="Yes"),I33,IF(H33="No",K33,0)))</f>
        <v>0</v>
      </c>
      <c r="N33" s="115"/>
      <c r="P33" s="119" t="str">
        <f>IF(OR(ISNUMBER('[7]WebFIRE TEMPLATE'!AE6),ISNUMBER('[7]WebFIRE TEMPLATE'!AE7),ISNUMBER('[7]WebFIRE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0" t="s">
        <v>54</v>
      </c>
      <c r="B34" s="121"/>
      <c r="C34" s="122">
        <f>J34</f>
        <v>12</v>
      </c>
      <c r="D34" s="122">
        <v>0</v>
      </c>
      <c r="E34" s="123"/>
      <c r="F34" s="124">
        <f t="shared" si="2"/>
        <v>0</v>
      </c>
      <c r="G34" s="125" t="s">
        <v>55</v>
      </c>
      <c r="H34" s="121"/>
      <c r="I34" s="126">
        <v>4</v>
      </c>
      <c r="J34" s="126">
        <v>12</v>
      </c>
      <c r="K34" s="126">
        <v>-12</v>
      </c>
      <c r="L34" s="127"/>
      <c r="M34" s="126">
        <f>IF(F34=0,IF(OR(H34="No",H34=""),0,IF(AND(F34=0,H34="Yes"),I34+J34,0)),IF(AND(F34=C34,H34="Yes"),I34,IF(H34="No",K34,0)))</f>
        <v>0</v>
      </c>
      <c r="N34" s="115"/>
      <c r="P34" s="89" t="str">
        <f>IF(OR(ISNUMBER('[7]WebFIRE TEMPLATE'!AE6),ISNUMBER('[7]WebFIRE TEMPLATE'!AE7),ISNUMBER('[7]WebFIRE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38" t="s">
        <v>56</v>
      </c>
      <c r="B35" s="139"/>
      <c r="C35" s="122">
        <f>J35</f>
        <v>12</v>
      </c>
      <c r="D35" s="122">
        <v>0</v>
      </c>
      <c r="E35" s="123"/>
      <c r="F35" s="124">
        <f t="shared" si="2"/>
        <v>0</v>
      </c>
      <c r="G35" s="125" t="s">
        <v>57</v>
      </c>
      <c r="H35" s="121"/>
      <c r="I35" s="126">
        <v>4</v>
      </c>
      <c r="J35" s="126">
        <v>12</v>
      </c>
      <c r="K35" s="126">
        <v>-12</v>
      </c>
      <c r="L35" s="127"/>
      <c r="M35" s="126">
        <f>IF(F35=0,IF(OR(H35="No",H35=""),0,IF(AND(F35=0,H35="Yes"),I35+J35,0)),IF(AND(F35=C35,H35="Yes"),I35,IF(H35="No",K35,0)))</f>
        <v>0</v>
      </c>
      <c r="N35" s="115"/>
      <c r="P35" s="89" t="str">
        <f>IF(OR(ISNUMBER('[7]WebFIRE TEMPLATE'!AE6),ISNUMBER('[7]WebFIRE TEMPLATE'!AE7),ISNUMBER('[7]WebFIRE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0" t="s">
        <v>58</v>
      </c>
      <c r="B36" s="121"/>
      <c r="C36" s="124">
        <f>SUM(J36:J41)</f>
        <v>126</v>
      </c>
      <c r="D36" s="122">
        <v>0</v>
      </c>
      <c r="E36" s="123"/>
      <c r="F36" s="124">
        <f t="shared" si="2"/>
        <v>0</v>
      </c>
      <c r="G36" s="107" t="s">
        <v>59</v>
      </c>
      <c r="H36" s="121"/>
      <c r="I36" s="126">
        <v>4</v>
      </c>
      <c r="J36" s="126">
        <v>12</v>
      </c>
      <c r="K36" s="126">
        <v>-24</v>
      </c>
      <c r="L36" s="127"/>
      <c r="M36" s="126">
        <f>IF(F36=0,IF(OR(H36="No",H36=""),0,IF(AND(F36=0,H36="Yes"),I36+J36,0)),IF(AND(F36=C36,H36="Yes"),I36,IF(H36="No",K36,0)))</f>
        <v>0</v>
      </c>
      <c r="N36" s="115"/>
      <c r="P36" s="89" t="str">
        <f>IF(OR(ISNUMBER('[7]WebFIRE TEMPLATE'!AE6),ISNUMBER('[7]WebFIRE TEMPLATE'!AE7),ISNUMBER('[7]WebFIRE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34"/>
      <c r="B37" s="123"/>
      <c r="C37" s="123"/>
      <c r="D37" s="123"/>
      <c r="E37" s="123"/>
      <c r="F37" s="123"/>
      <c r="G37" s="125" t="s">
        <v>60</v>
      </c>
      <c r="H37" s="121"/>
      <c r="I37" s="126">
        <v>10</v>
      </c>
      <c r="J37" s="126">
        <v>30</v>
      </c>
      <c r="K37" s="126">
        <v>-180</v>
      </c>
      <c r="L37" s="127"/>
      <c r="M37" s="132">
        <f>IF(F36=0,IF(H37="No",K37,IF(H37="Yes",I37+J37,IF(H37="No",K37,0))),IF(AND(F36=C36,H37="Yes"),I37,IF(H37="No",K37,0)))</f>
        <v>0</v>
      </c>
      <c r="N37" s="115"/>
      <c r="P37" s="89" t="str">
        <f>IF(OR(ISNUMBER('[7]WebFIRE TEMPLATE'!AE6),ISNUMBER('[7]WebFIRE TEMPLATE'!AE7),ISNUMBER('[7]WebFIRE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34"/>
      <c r="B38" s="123"/>
      <c r="C38" s="123"/>
      <c r="D38" s="123"/>
      <c r="E38" s="123"/>
      <c r="F38" s="123"/>
      <c r="G38" s="125" t="s">
        <v>61</v>
      </c>
      <c r="H38" s="121"/>
      <c r="I38" s="126">
        <v>6</v>
      </c>
      <c r="J38" s="126">
        <v>18</v>
      </c>
      <c r="K38" s="126">
        <v>-18</v>
      </c>
      <c r="L38" s="127"/>
      <c r="M38" s="126">
        <f>IF(F36=0,IF(OR(H38="No",H38=""),0,IF(AND(F36=0,H38="Yes"),I38+J38,0)),IF(AND(F36=C36,H38="Yes"),I38,IF(H38="No",K38,0)))</f>
        <v>0</v>
      </c>
      <c r="N38" s="115"/>
      <c r="P38" s="89" t="str">
        <f>IF(OR(ISNUMBER('[7]WebFIRE TEMPLATE'!AE6),ISNUMBER('[7]WebFIRE TEMPLATE'!AE7),ISNUMBER('[7]WebFIRE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34"/>
      <c r="B39" s="123"/>
      <c r="C39" s="123"/>
      <c r="D39" s="123"/>
      <c r="E39" s="123"/>
      <c r="F39" s="123"/>
      <c r="G39" s="125" t="s">
        <v>62</v>
      </c>
      <c r="H39" s="121"/>
      <c r="I39" s="126">
        <v>8</v>
      </c>
      <c r="J39" s="126">
        <v>24</v>
      </c>
      <c r="K39" s="126">
        <v>-24</v>
      </c>
      <c r="L39" s="127"/>
      <c r="M39" s="126">
        <f>IF(F36=0,IF(OR(H39="No",H39=""),0,IF(AND(F36=0,H39="Yes"),I39+J39,0)),IF(AND(F36=C36,H39="Yes"),I39,IF(H39="No",K39,0)))</f>
        <v>0</v>
      </c>
      <c r="N39" s="115"/>
      <c r="P39" s="89" t="str">
        <f>IF(OR(ISNUMBER('[7]WebFIRE TEMPLATE'!AE6),ISNUMBER('[7]WebFIRE TEMPLATE'!AE7),ISNUMBER('[7]WebFIRE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34"/>
      <c r="B40" s="123"/>
      <c r="C40" s="123"/>
      <c r="D40" s="123"/>
      <c r="E40" s="123"/>
      <c r="F40" s="123"/>
      <c r="G40" s="125" t="s">
        <v>63</v>
      </c>
      <c r="H40" s="121"/>
      <c r="I40" s="126">
        <v>8</v>
      </c>
      <c r="J40" s="126">
        <v>24</v>
      </c>
      <c r="K40" s="126">
        <v>-120</v>
      </c>
      <c r="L40" s="126">
        <v>0</v>
      </c>
      <c r="M40" s="132">
        <f>IF(F36=0,IF(H40="No",K40,IF(H40="Yes",I40+J40,IF(H40="No",K40,0))),IF(AND(F36=C36,H40="Yes"),I40,IF(H40="No",K40,0)))</f>
        <v>0</v>
      </c>
      <c r="N40" s="115"/>
      <c r="P40" s="89" t="str">
        <f>IF(OR(ISNUMBER('[7]WebFIRE TEMPLATE'!AE6),ISNUMBER('[7]WebFIRE TEMPLATE'!AE7),ISNUMBER('[7]WebFIRE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34"/>
      <c r="B41" s="123"/>
      <c r="C41" s="123"/>
      <c r="D41" s="123"/>
      <c r="E41" s="123"/>
      <c r="F41" s="123"/>
      <c r="G41" s="125" t="s">
        <v>64</v>
      </c>
      <c r="H41" s="121"/>
      <c r="I41" s="126">
        <v>6</v>
      </c>
      <c r="J41" s="126">
        <v>18</v>
      </c>
      <c r="K41" s="126">
        <v>-18</v>
      </c>
      <c r="L41" s="127"/>
      <c r="M41" s="126">
        <f>IF(F36=0,IF(OR(H41="No",H41=""),0,IF(AND(F36=0,H41="Yes"),I41+J41,0)),IF(AND(F36=C36,H41="Yes"),I41,IF(H41="No",K41,0)))</f>
        <v>0</v>
      </c>
      <c r="N41" s="115"/>
      <c r="P41" s="89" t="str">
        <f>IF(OR(ISNUMBER('[7]WebFIRE TEMPLATE'!AE6),ISNUMBER('[7]WebFIRE TEMPLATE'!AE7),ISNUMBER('[7]WebFIRE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0" t="s">
        <v>65</v>
      </c>
      <c r="B42" s="121"/>
      <c r="C42" s="122">
        <v>30</v>
      </c>
      <c r="D42" s="122">
        <v>0</v>
      </c>
      <c r="E42" s="123"/>
      <c r="F42" s="124">
        <f t="shared" ref="F42" si="3">IF(B42="Yes",C42,D42)</f>
        <v>0</v>
      </c>
      <c r="G42" s="125" t="s">
        <v>66</v>
      </c>
      <c r="H42" s="121"/>
      <c r="I42" s="126">
        <v>2</v>
      </c>
      <c r="J42" s="126">
        <v>6</v>
      </c>
      <c r="K42" s="126">
        <v>-6</v>
      </c>
      <c r="L42" s="127"/>
      <c r="M42" s="126">
        <f>IF(F42=0,IF(OR(H42="No",H42=""),0,IF(AND(F42=0,H42="Yes"),I42+J42,0)),IF(AND(F42=C42,H42="Yes"),I42,IF(H42="No",K42,0)))</f>
        <v>0</v>
      </c>
      <c r="N42" s="115"/>
      <c r="P42" s="89" t="str">
        <f>IF(OR(ISNUMBER('[7]WebFIRE TEMPLATE'!AE6),ISNUMBER('[7]WebFIRE TEMPLATE'!AE7),ISNUMBER('[7]WebFIRE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34"/>
      <c r="B43" s="123"/>
      <c r="C43" s="123"/>
      <c r="D43" s="123"/>
      <c r="E43" s="123"/>
      <c r="F43" s="123"/>
      <c r="G43" s="125" t="s">
        <v>67</v>
      </c>
      <c r="H43" s="121"/>
      <c r="I43" s="126">
        <v>2</v>
      </c>
      <c r="J43" s="126">
        <v>6</v>
      </c>
      <c r="K43" s="126">
        <v>-6</v>
      </c>
      <c r="L43" s="126">
        <v>0</v>
      </c>
      <c r="M43" s="126">
        <f>IF(F42=0,IF(OR(H43="No",H43=""),0,IF(AND(F42=0,H43="Yes"),I43+J43,0)),IF(AND(F42=C42,H43="Yes"),I43,IF(H43="No",K43,0)))</f>
        <v>0</v>
      </c>
      <c r="N43" s="115"/>
      <c r="P43" s="89" t="str">
        <f>IF(OR(ISNUMBER('[7]WebFIRE TEMPLATE'!AE6),ISNUMBER('[7]WebFIRE TEMPLATE'!AE7),ISNUMBER('[7]WebFIRE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34"/>
      <c r="B44" s="123"/>
      <c r="C44" s="123"/>
      <c r="D44" s="123"/>
      <c r="E44" s="123"/>
      <c r="F44" s="123"/>
      <c r="G44" s="125" t="s">
        <v>68</v>
      </c>
      <c r="H44" s="121"/>
      <c r="I44" s="126">
        <v>3</v>
      </c>
      <c r="J44" s="126">
        <v>9</v>
      </c>
      <c r="K44" s="126">
        <v>-9</v>
      </c>
      <c r="L44" s="126">
        <v>0</v>
      </c>
      <c r="M44" s="126">
        <f>IF(F42=0,IF(OR(H44="No",H44=""),0,IF(AND(F42=0,H44="Yes"),I44+J44,0)),IF(AND(F42=C42,H44="Yes"),I44,IF(H44="No",K44,0)))</f>
        <v>0</v>
      </c>
      <c r="N44" s="115"/>
      <c r="P44" s="89" t="str">
        <f>IF(OR(ISNUMBER('[7]WebFIRE TEMPLATE'!AE6),ISNUMBER('[7]WebFIRE TEMPLATE'!AE7),ISNUMBER('[7]WebFIRE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34"/>
      <c r="B45" s="123"/>
      <c r="C45" s="123"/>
      <c r="D45" s="123"/>
      <c r="E45" s="123"/>
      <c r="F45" s="123"/>
      <c r="G45" s="125" t="s">
        <v>69</v>
      </c>
      <c r="H45" s="121"/>
      <c r="I45" s="126">
        <v>3</v>
      </c>
      <c r="J45" s="126">
        <v>9</v>
      </c>
      <c r="K45" s="126">
        <v>-9</v>
      </c>
      <c r="L45" s="127"/>
      <c r="M45" s="126">
        <f>IF(F42=0,IF(OR(H45="No",H45=""),0,IF(AND(F42=0,H45="Yes"),I45+J45,0)),IF(AND(F42=C42,H45="Yes"),I45,IF(H45="No",K45,0)))</f>
        <v>0</v>
      </c>
      <c r="N45" s="115"/>
      <c r="P45" s="89" t="str">
        <f>IF(OR(ISNUMBER('[7]WebFIRE TEMPLATE'!AE6),ISNUMBER('[7]WebFIRE TEMPLATE'!AE7),ISNUMBER('[7]WebFIRE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0" t="s">
        <v>70</v>
      </c>
      <c r="B46" s="139"/>
      <c r="C46" s="122">
        <v>2</v>
      </c>
      <c r="D46" s="122">
        <v>0</v>
      </c>
      <c r="E46" s="123"/>
      <c r="F46" s="124">
        <f>IF(B46="Yes",C46,D46)</f>
        <v>0</v>
      </c>
      <c r="G46" s="125" t="s">
        <v>70</v>
      </c>
      <c r="H46" s="121"/>
      <c r="I46" s="126">
        <v>0</v>
      </c>
      <c r="J46" s="126">
        <v>2</v>
      </c>
      <c r="K46" s="126">
        <v>-2</v>
      </c>
      <c r="L46" s="127"/>
      <c r="M46" s="126">
        <f t="shared" ref="M46:M47" si="4">IF(F46=0,IF(OR(H46="No",H46=""),0,IF(AND(F46=0,H46="Yes"),I46+J46,0)),IF(AND(F46=C46,H46="Yes"),I46,IF(H46="No",K46,0)))</f>
        <v>0</v>
      </c>
      <c r="N46" s="115"/>
      <c r="P46" s="89" t="str">
        <f>IF(OR(ISNUMBER('[7]WebFIRE TEMPLATE'!AE6),ISNUMBER('[7]WebFIRE TEMPLATE'!AE7),ISNUMBER('[7]WebFIRE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0" t="s">
        <v>71</v>
      </c>
      <c r="B47" s="139"/>
      <c r="C47" s="122">
        <f>SUM(J47:J59)</f>
        <v>132</v>
      </c>
      <c r="D47" s="122">
        <v>0</v>
      </c>
      <c r="E47" s="123"/>
      <c r="F47" s="124">
        <f>IF(B47="Yes",C47,D47)</f>
        <v>0</v>
      </c>
      <c r="G47" s="125" t="s">
        <v>72</v>
      </c>
      <c r="H47" s="121"/>
      <c r="I47" s="126">
        <v>3</v>
      </c>
      <c r="J47" s="126">
        <v>9</v>
      </c>
      <c r="K47" s="126">
        <v>-9</v>
      </c>
      <c r="L47" s="127"/>
      <c r="M47" s="126">
        <f t="shared" si="4"/>
        <v>0</v>
      </c>
      <c r="N47" s="115"/>
      <c r="P47" s="89" t="str">
        <f>IF(OR(ISNUMBER('[7]WebFIRE TEMPLATE'!AE6),ISNUMBER('[7]WebFIRE TEMPLATE'!AE7),ISNUMBER('[7]WebFIRE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34"/>
      <c r="B48" s="123"/>
      <c r="C48" s="123"/>
      <c r="D48" s="123"/>
      <c r="E48" s="123"/>
      <c r="F48" s="123"/>
      <c r="G48" s="125" t="s">
        <v>73</v>
      </c>
      <c r="H48" s="121"/>
      <c r="I48" s="126">
        <v>0</v>
      </c>
      <c r="J48" s="126">
        <v>9</v>
      </c>
      <c r="K48" s="126">
        <v>-120</v>
      </c>
      <c r="L48" s="126">
        <v>0</v>
      </c>
      <c r="M48" s="132">
        <f>IF(F47=0,IF(H48="No",K48,IF(H48="Yes",I48+J48,IF(H48="No",K48,0))),IF(AND(F47=C47,H48="Yes"),I48,IF(H48="No",K48,0)))</f>
        <v>0</v>
      </c>
      <c r="N48" s="115"/>
      <c r="P48" s="89" t="str">
        <f>IF(OR(ISNUMBER('[7]WebFIRE TEMPLATE'!AE6),ISNUMBER('[7]WebFIRE TEMPLATE'!AE7),ISNUMBER('[7]WebFIRE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34"/>
      <c r="B49" s="123"/>
      <c r="C49" s="123"/>
      <c r="D49" s="123"/>
      <c r="E49" s="123"/>
      <c r="F49" s="123"/>
      <c r="G49" s="125" t="s">
        <v>74</v>
      </c>
      <c r="H49" s="121"/>
      <c r="I49" s="126">
        <v>3</v>
      </c>
      <c r="J49" s="126">
        <v>9</v>
      </c>
      <c r="K49" s="126">
        <v>-9</v>
      </c>
      <c r="L49" s="127"/>
      <c r="M49" s="126">
        <f>IF(F47=0,IF(OR(H49="No",H49=""),0,IF(AND(F47=0,H49="Yes"),I49+J49,0)),IF(AND(F47=C47,H49="Yes"),I49,IF(H49="No",K49,0)))</f>
        <v>0</v>
      </c>
      <c r="N49" s="115"/>
      <c r="P49" s="89" t="str">
        <f>IF(OR(ISNUMBER('[7]WebFIRE TEMPLATE'!AE6),ISNUMBER('[7]WebFIRE TEMPLATE'!AE7),ISNUMBER('[7]WebFIRE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34"/>
      <c r="B50" s="123"/>
      <c r="C50" s="123"/>
      <c r="D50" s="123"/>
      <c r="E50" s="123"/>
      <c r="F50" s="123"/>
      <c r="G50" s="125" t="s">
        <v>75</v>
      </c>
      <c r="H50" s="121"/>
      <c r="I50" s="126">
        <v>3</v>
      </c>
      <c r="J50" s="126">
        <v>9</v>
      </c>
      <c r="K50" s="126">
        <v>-9</v>
      </c>
      <c r="L50" s="126">
        <v>0</v>
      </c>
      <c r="M50" s="126">
        <f>IF(F47=0,IF(OR(H50="No",H50=""),0,IF(AND(F47=0,H50="Yes"),I50+J50,0)),IF(AND(F47=C47,H50="Yes"),I50,IF(H50="No",K50,0)))</f>
        <v>0</v>
      </c>
      <c r="N50" s="115"/>
      <c r="P50" s="89" t="str">
        <f>IF(OR(ISNUMBER('[7]WebFIRE TEMPLATE'!AE6),ISNUMBER('[7]WebFIRE TEMPLATE'!AE7),ISNUMBER('[7]WebFIRE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34"/>
      <c r="B51" s="123"/>
      <c r="C51" s="123"/>
      <c r="D51" s="123"/>
      <c r="E51" s="123"/>
      <c r="F51" s="123"/>
      <c r="G51" s="125" t="s">
        <v>76</v>
      </c>
      <c r="H51" s="121"/>
      <c r="I51" s="126">
        <v>2</v>
      </c>
      <c r="J51" s="126">
        <v>6</v>
      </c>
      <c r="K51" s="126">
        <v>-6</v>
      </c>
      <c r="L51" s="127"/>
      <c r="M51" s="126">
        <f>IF(F47=0,IF(OR(H51="No",H51=""),0,IF(AND(F47=0,H51="Yes"),I51+J51,0)),IF(AND(F47=C47,H51="Yes"),I51,IF(H51="No",K51,0)))</f>
        <v>0</v>
      </c>
      <c r="N51" s="115"/>
      <c r="P51" s="89" t="str">
        <f>IF(OR(ISNUMBER('[7]WebFIRE TEMPLATE'!AE6),ISNUMBER('[7]WebFIRE TEMPLATE'!AE7),ISNUMBER('[7]WebFIRE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34"/>
      <c r="B52" s="123"/>
      <c r="C52" s="123"/>
      <c r="D52" s="123"/>
      <c r="E52" s="123"/>
      <c r="F52" s="123"/>
      <c r="G52" s="125" t="s">
        <v>77</v>
      </c>
      <c r="H52" s="121"/>
      <c r="I52" s="126">
        <v>5</v>
      </c>
      <c r="J52" s="126">
        <v>15</v>
      </c>
      <c r="K52" s="126">
        <v>-15</v>
      </c>
      <c r="L52" s="127"/>
      <c r="M52" s="126">
        <f>IF(F47=0,IF(OR(H52="No",H52=""),0,IF(AND(F47=0,H52="Yes"),I52+J52,0)),IF(AND(F47=C47,H52="Yes"),I52,IF(H52="No",K52,0)))</f>
        <v>0</v>
      </c>
      <c r="N52" s="115"/>
      <c r="P52" s="89" t="str">
        <f>IF(OR(ISNUMBER('[7]WebFIRE TEMPLATE'!AE6),ISNUMBER('[7]WebFIRE TEMPLATE'!AE7),ISNUMBER('[7]WebFIRE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34"/>
      <c r="B53" s="123"/>
      <c r="C53" s="123"/>
      <c r="D53" s="123"/>
      <c r="E53" s="123"/>
      <c r="F53" s="123"/>
      <c r="G53" s="125" t="s">
        <v>78</v>
      </c>
      <c r="H53" s="121"/>
      <c r="I53" s="126">
        <v>4</v>
      </c>
      <c r="J53" s="126">
        <v>12</v>
      </c>
      <c r="K53" s="126">
        <v>-12</v>
      </c>
      <c r="L53" s="126">
        <v>0</v>
      </c>
      <c r="M53" s="126">
        <f>IF(F47=0,IF(OR(H53="No",H53=""),0,IF(AND(F47=0,H53="Yes"),I53+J53,0)),IF(AND(F47=C47,H53="Yes"),I53,IF(H53="No",K53,0)))</f>
        <v>0</v>
      </c>
      <c r="N53" s="115"/>
      <c r="P53" s="89" t="str">
        <f>IF(OR(ISNUMBER('[7]WebFIRE TEMPLATE'!AE6),ISNUMBER('[7]WebFIRE TEMPLATE'!AE7),ISNUMBER('[7]WebFIRE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34"/>
      <c r="B54" s="123"/>
      <c r="C54" s="123"/>
      <c r="D54" s="123"/>
      <c r="E54" s="123"/>
      <c r="F54" s="123"/>
      <c r="G54" s="125" t="s">
        <v>79</v>
      </c>
      <c r="H54" s="121"/>
      <c r="I54" s="126">
        <v>4</v>
      </c>
      <c r="J54" s="126">
        <v>12</v>
      </c>
      <c r="K54" s="126">
        <v>-12</v>
      </c>
      <c r="L54" s="126">
        <v>0</v>
      </c>
      <c r="M54" s="126">
        <f>IF(F47=0,IF(OR(H54="No",H54=""),0,IF(AND(F47=0,H54="Yes"),I54+J54,0)),IF(AND(F47=C47,H54="Yes"),I54,IF(H54="No",K54,0)))</f>
        <v>0</v>
      </c>
      <c r="N54" s="115"/>
      <c r="P54" s="89" t="str">
        <f>IF(OR(ISNUMBER('[7]WebFIRE TEMPLATE'!AE6),ISNUMBER('[7]WebFIRE TEMPLATE'!AE7),ISNUMBER('[7]WebFIRE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34"/>
      <c r="B55" s="123"/>
      <c r="C55" s="123"/>
      <c r="D55" s="123"/>
      <c r="E55" s="123"/>
      <c r="F55" s="123"/>
      <c r="G55" s="125" t="s">
        <v>80</v>
      </c>
      <c r="H55" s="121"/>
      <c r="I55" s="126">
        <v>4</v>
      </c>
      <c r="J55" s="126">
        <v>12</v>
      </c>
      <c r="K55" s="126">
        <v>-12</v>
      </c>
      <c r="L55" s="126">
        <v>0</v>
      </c>
      <c r="M55" s="126">
        <f>IF(F47=0,IF(OR(H55="No",H55=""),0,IF(AND(F47=0,H55="Yes"),I55+J55,0)),IF(AND(F47=C47,H55="Yes"),I55,IF(H55="No",K55,0)))</f>
        <v>0</v>
      </c>
      <c r="N55" s="115"/>
      <c r="P55" s="89" t="str">
        <f>IF(OR(ISNUMBER('[7]WebFIRE TEMPLATE'!AE6),ISNUMBER('[7]WebFIRE TEMPLATE'!AE7),ISNUMBER('[7]WebFIRE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34"/>
      <c r="B56" s="123"/>
      <c r="C56" s="123"/>
      <c r="D56" s="123"/>
      <c r="E56" s="123"/>
      <c r="F56" s="123"/>
      <c r="G56" s="125" t="s">
        <v>81</v>
      </c>
      <c r="H56" s="121"/>
      <c r="I56" s="126">
        <v>4</v>
      </c>
      <c r="J56" s="126">
        <v>12</v>
      </c>
      <c r="K56" s="126">
        <v>-12</v>
      </c>
      <c r="L56" s="126">
        <v>0</v>
      </c>
      <c r="M56" s="126">
        <f>IF(F47=0,IF(OR(H56="No",H56=""),0,IF(AND(F47=0,H56="Yes"),I56+J56,0)),IF(AND(F47=C47,H56="Yes"),I56,IF(H56="No",K56,0)))</f>
        <v>0</v>
      </c>
      <c r="N56" s="115"/>
      <c r="P56" s="89" t="str">
        <f>IF(OR(ISNUMBER('[7]WebFIRE TEMPLATE'!AE6),ISNUMBER('[7]WebFIRE TEMPLATE'!AE7),ISNUMBER('[7]WebFIRE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34"/>
      <c r="B57" s="123"/>
      <c r="C57" s="123"/>
      <c r="D57" s="123"/>
      <c r="E57" s="123"/>
      <c r="F57" s="123"/>
      <c r="G57" s="125" t="s">
        <v>82</v>
      </c>
      <c r="H57" s="121"/>
      <c r="I57" s="126">
        <v>0</v>
      </c>
      <c r="J57" s="126">
        <v>15</v>
      </c>
      <c r="K57" s="126">
        <v>-15</v>
      </c>
      <c r="L57" s="126">
        <v>0</v>
      </c>
      <c r="M57" s="126">
        <f>IF(F47=0,IF(OR(H57="No",H57=""),0,IF(AND(F47=0,H57="Yes"),I57+J57,0)),IF(AND(F47=C47,H57="Yes"),I57,IF(H57="No",K57,0)))</f>
        <v>0</v>
      </c>
      <c r="N57" s="115"/>
      <c r="P57" s="89" t="str">
        <f>IF(OR(ISNUMBER('[7]WebFIRE TEMPLATE'!AE6),ISNUMBER('[7]WebFIRE TEMPLATE'!AE7),ISNUMBER('[7]WebFIRE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34"/>
      <c r="B58" s="123"/>
      <c r="C58" s="123"/>
      <c r="D58" s="123"/>
      <c r="E58" s="123"/>
      <c r="F58" s="123"/>
      <c r="G58" s="125" t="s">
        <v>83</v>
      </c>
      <c r="H58" s="121"/>
      <c r="I58" s="126">
        <v>2</v>
      </c>
      <c r="J58" s="126">
        <v>6</v>
      </c>
      <c r="K58" s="126">
        <v>-6</v>
      </c>
      <c r="L58" s="127"/>
      <c r="M58" s="126">
        <f>IF(F47=0,IF(OR(H58="No",H58=""),0,IF(AND(F47=0,H58="Yes"),I58+J58,0)),IF(AND(F47=C47,H58="Yes"),I58,IF(H58="No",K58,0)))</f>
        <v>0</v>
      </c>
      <c r="N58" s="115"/>
      <c r="P58" s="89" t="str">
        <f>IF(OR(ISNUMBER('[7]WebFIRE TEMPLATE'!AE6),ISNUMBER('[7]WebFIRE TEMPLATE'!AE7),ISNUMBER('[7]WebFIRE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34"/>
      <c r="B59" s="123"/>
      <c r="C59" s="123"/>
      <c r="D59" s="123"/>
      <c r="E59" s="123"/>
      <c r="F59" s="123"/>
      <c r="G59" s="125" t="s">
        <v>84</v>
      </c>
      <c r="H59" s="121"/>
      <c r="I59" s="126">
        <v>2</v>
      </c>
      <c r="J59" s="126">
        <v>6</v>
      </c>
      <c r="K59" s="126">
        <v>-6</v>
      </c>
      <c r="L59" s="126">
        <v>0</v>
      </c>
      <c r="M59" s="126">
        <f>IF(F47=0,IF(OR(H59="No",H59=""),0,IF(AND(F47=0,H59="Yes"),I59+J59,0)),IF(AND(F47=C47,H59="Yes"),I59,IF(H59="No",K59,0)))</f>
        <v>0</v>
      </c>
      <c r="N59" s="115"/>
      <c r="P59" s="89" t="str">
        <f>IF(OR(ISNUMBER('[7]WebFIRE TEMPLATE'!AE6),ISNUMBER('[7]WebFIRE TEMPLATE'!AE7),ISNUMBER('[7]WebFIRE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38" t="s">
        <v>85</v>
      </c>
      <c r="B60" s="121"/>
      <c r="C60" s="122">
        <v>12</v>
      </c>
      <c r="D60" s="122">
        <v>0</v>
      </c>
      <c r="E60" s="123"/>
      <c r="F60" s="124">
        <f t="shared" ref="F60" si="5">IF(B60="Yes",C60,D60)</f>
        <v>0</v>
      </c>
      <c r="G60" s="125" t="s">
        <v>86</v>
      </c>
      <c r="H60" s="121"/>
      <c r="I60" s="126">
        <v>4</v>
      </c>
      <c r="J60" s="126">
        <v>12</v>
      </c>
      <c r="K60" s="126">
        <v>-12</v>
      </c>
      <c r="L60" s="127"/>
      <c r="M60" s="126">
        <f>IF(F60=0,IF(OR(H60="No",H60=""),0,IF(AND(F60=0,H60="Yes"),I60+J60,0)),IF(AND(F60=C60,H60="Yes"),I60,IF(H60="No",K60,0)))</f>
        <v>0</v>
      </c>
      <c r="N60" s="115"/>
      <c r="P60" s="89" t="str">
        <f>IF(OR(ISNUMBER('[7]WebFIRE TEMPLATE'!AE6),ISNUMBER('[7]WebFIRE TEMPLATE'!AE7),ISNUMBER('[7]WebFIRE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85" t="s">
        <v>87</v>
      </c>
      <c r="B61" s="185"/>
      <c r="C61" s="185"/>
      <c r="D61" s="185"/>
      <c r="E61" s="185"/>
      <c r="F61" s="185"/>
      <c r="G61" s="185"/>
      <c r="H61" s="185"/>
      <c r="I61" s="185"/>
      <c r="J61" s="185"/>
      <c r="K61" s="185"/>
      <c r="L61" s="185"/>
      <c r="M61" s="185"/>
      <c r="N61" s="106"/>
    </row>
    <row r="62" spans="1:16" ht="18.75" x14ac:dyDescent="0.25">
      <c r="A62" s="98" t="s">
        <v>46</v>
      </c>
      <c r="B62" s="136"/>
      <c r="C62" s="110"/>
      <c r="D62" s="110"/>
      <c r="E62" s="110"/>
      <c r="F62" s="110"/>
      <c r="G62" s="137"/>
      <c r="H62" s="137"/>
      <c r="I62" s="110"/>
      <c r="J62" s="110"/>
      <c r="K62" s="110"/>
      <c r="L62" s="110"/>
      <c r="M62" s="110"/>
      <c r="N62" s="118"/>
    </row>
    <row r="63" spans="1:16" ht="28.5" x14ac:dyDescent="0.25">
      <c r="A63" s="120" t="s">
        <v>88</v>
      </c>
      <c r="B63" s="121" t="s">
        <v>12</v>
      </c>
      <c r="C63" s="122">
        <v>3</v>
      </c>
      <c r="D63" s="122">
        <v>0</v>
      </c>
      <c r="E63" s="123"/>
      <c r="F63" s="124">
        <f t="shared" ref="F63:F64" si="6">IF(B63="Yes",C63,D63)</f>
        <v>3</v>
      </c>
      <c r="G63" s="120" t="s">
        <v>89</v>
      </c>
      <c r="H63" s="140"/>
      <c r="I63" s="124">
        <v>1</v>
      </c>
      <c r="J63" s="124">
        <v>3</v>
      </c>
      <c r="K63" s="124">
        <v>-3</v>
      </c>
      <c r="L63" s="123"/>
      <c r="M63" s="124">
        <f t="shared" ref="M63:M73" si="7">IF(F63=0,IF(OR(H63="No",H63=""),0,IF(AND(F63=0,H63="Yes"),I63+J63,0)),IF(AND(F63=C63,H63="Yes"),I63,IF(H63="No",K63,0)))</f>
        <v>0</v>
      </c>
      <c r="N63" s="141"/>
      <c r="P63" s="89" t="str">
        <f>IF(OR(ISNUMBER('[7]WebFIRE TEMPLATE'!AE6),ISNUMBER('[7]WebFIRE TEMPLATE'!AE7),ISNUMBER('[7]WebFIRE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2" t="s">
        <v>91</v>
      </c>
      <c r="B64" s="121" t="s">
        <v>12</v>
      </c>
      <c r="C64" s="122">
        <v>27</v>
      </c>
      <c r="D64" s="122">
        <v>0</v>
      </c>
      <c r="E64" s="123"/>
      <c r="F64" s="124">
        <f t="shared" si="6"/>
        <v>27</v>
      </c>
      <c r="G64" s="120" t="s">
        <v>92</v>
      </c>
      <c r="H64" s="140"/>
      <c r="I64" s="124">
        <v>4</v>
      </c>
      <c r="J64" s="124">
        <v>12</v>
      </c>
      <c r="K64" s="124">
        <v>-12</v>
      </c>
      <c r="L64" s="123"/>
      <c r="M64" s="124">
        <f t="shared" si="7"/>
        <v>0</v>
      </c>
      <c r="N64" s="141"/>
      <c r="P64" s="89" t="str">
        <f>IF(OR(ISNUMBER('[7]WebFIRE TEMPLATE'!AE6),ISNUMBER('[7]WebFIRE TEMPLATE'!AE7),ISNUMBER('[7]WebFIRE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34"/>
      <c r="B65" s="123"/>
      <c r="C65" s="123"/>
      <c r="D65" s="123"/>
      <c r="E65" s="123"/>
      <c r="F65" s="123"/>
      <c r="G65" s="120" t="s">
        <v>94</v>
      </c>
      <c r="H65" s="140"/>
      <c r="I65" s="124">
        <v>5</v>
      </c>
      <c r="J65" s="124">
        <v>15</v>
      </c>
      <c r="K65" s="124">
        <v>-15</v>
      </c>
      <c r="L65" s="123"/>
      <c r="M65" s="124">
        <f>IF(F64=0,IF(OR(H65="No",H65=""),0,IF(AND(F64=0,H65="Yes"),I65+J65,0)),IF(AND(F64=C64,H65="Yes"),I65,IF(H65="No",K65,0)))</f>
        <v>0</v>
      </c>
      <c r="N65" s="141"/>
      <c r="P65" s="89" t="str">
        <f>IF(OR(ISNUMBER('[7]WebFIRE TEMPLATE'!AE6),ISNUMBER('[7]WebFIRE TEMPLATE'!AE7),ISNUMBER('[7]WebFIRE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0" t="s">
        <v>95</v>
      </c>
      <c r="B66" s="121"/>
      <c r="C66" s="122">
        <v>9</v>
      </c>
      <c r="D66" s="122">
        <v>0</v>
      </c>
      <c r="E66" s="123"/>
      <c r="F66" s="124">
        <f t="shared" ref="F66:F70" si="8">IF(B66="Yes",C66,D66)</f>
        <v>0</v>
      </c>
      <c r="G66" s="120" t="s">
        <v>96</v>
      </c>
      <c r="H66" s="140"/>
      <c r="I66" s="124">
        <v>3</v>
      </c>
      <c r="J66" s="124">
        <v>9</v>
      </c>
      <c r="K66" s="124">
        <v>-9</v>
      </c>
      <c r="L66" s="124">
        <v>0</v>
      </c>
      <c r="M66" s="124">
        <f t="shared" si="7"/>
        <v>0</v>
      </c>
      <c r="N66" s="141"/>
      <c r="P66" s="89" t="str">
        <f>IF(OR(ISNUMBER('[7]WebFIRE TEMPLATE'!AE6),ISNUMBER('[7]WebFIRE TEMPLATE'!AE7),ISNUMBER('[7]WebFIRE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38" t="s">
        <v>97</v>
      </c>
      <c r="B67" s="121" t="s">
        <v>12</v>
      </c>
      <c r="C67" s="122">
        <v>12</v>
      </c>
      <c r="D67" s="122">
        <v>0</v>
      </c>
      <c r="E67" s="123"/>
      <c r="F67" s="124">
        <f t="shared" si="8"/>
        <v>12</v>
      </c>
      <c r="G67" s="138" t="s">
        <v>98</v>
      </c>
      <c r="H67" s="140"/>
      <c r="I67" s="124">
        <v>4</v>
      </c>
      <c r="J67" s="124">
        <v>12</v>
      </c>
      <c r="K67" s="124">
        <v>-12</v>
      </c>
      <c r="L67" s="123"/>
      <c r="M67" s="124">
        <f t="shared" si="7"/>
        <v>0</v>
      </c>
      <c r="N67" s="143"/>
      <c r="P67" s="89" t="str">
        <f>IF(OR(ISNUMBER('[7]WebFIRE TEMPLATE'!AE6),ISNUMBER('[7]WebFIRE TEMPLATE'!AE7),ISNUMBER('[7]WebFIRE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67"/>
    </row>
    <row r="68" spans="1:19" x14ac:dyDescent="0.25">
      <c r="A68" s="138" t="s">
        <v>100</v>
      </c>
      <c r="B68" s="121" t="s">
        <v>12</v>
      </c>
      <c r="C68" s="122">
        <v>12</v>
      </c>
      <c r="D68" s="122">
        <v>0</v>
      </c>
      <c r="E68" s="123"/>
      <c r="F68" s="124">
        <f t="shared" si="8"/>
        <v>12</v>
      </c>
      <c r="G68" s="138" t="s">
        <v>101</v>
      </c>
      <c r="H68" s="140"/>
      <c r="I68" s="124">
        <v>4</v>
      </c>
      <c r="J68" s="124">
        <v>12</v>
      </c>
      <c r="K68" s="124">
        <v>-12</v>
      </c>
      <c r="L68" s="123"/>
      <c r="M68" s="124">
        <f t="shared" si="7"/>
        <v>0</v>
      </c>
      <c r="N68" s="141"/>
      <c r="P68" s="89" t="str">
        <f>IF(OR(ISNUMBER('[7]WebFIRE TEMPLATE'!AE6),ISNUMBER('[7]WebFIRE TEMPLATE'!AE7),ISNUMBER('[7]WebFIRE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67"/>
    </row>
    <row r="69" spans="1:19" ht="28.5" x14ac:dyDescent="0.25">
      <c r="A69" s="138" t="s">
        <v>103</v>
      </c>
      <c r="B69" s="121" t="s">
        <v>12</v>
      </c>
      <c r="C69" s="122">
        <v>9</v>
      </c>
      <c r="D69" s="122">
        <v>0</v>
      </c>
      <c r="E69" s="123"/>
      <c r="F69" s="124">
        <f t="shared" si="8"/>
        <v>9</v>
      </c>
      <c r="G69" s="120" t="s">
        <v>104</v>
      </c>
      <c r="H69" s="140"/>
      <c r="I69" s="124">
        <v>3</v>
      </c>
      <c r="J69" s="124">
        <v>9</v>
      </c>
      <c r="K69" s="124">
        <v>-9</v>
      </c>
      <c r="L69" s="123"/>
      <c r="M69" s="124">
        <f t="shared" si="7"/>
        <v>0</v>
      </c>
      <c r="N69" s="141"/>
      <c r="P69" s="89" t="str">
        <f>IF(OR(ISNUMBER('[7]WebFIRE TEMPLATE'!AE6),ISNUMBER('[7]WebFIRE TEMPLATE'!AE7),ISNUMBER('[7]WebFIRE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67"/>
    </row>
    <row r="70" spans="1:19" ht="57.75" customHeight="1" x14ac:dyDescent="0.25">
      <c r="A70" s="138" t="s">
        <v>106</v>
      </c>
      <c r="B70" s="121" t="s">
        <v>12</v>
      </c>
      <c r="C70" s="122">
        <v>24</v>
      </c>
      <c r="D70" s="122">
        <v>0</v>
      </c>
      <c r="E70" s="123"/>
      <c r="F70" s="124">
        <f t="shared" si="8"/>
        <v>24</v>
      </c>
      <c r="G70" s="120" t="s">
        <v>107</v>
      </c>
      <c r="H70" s="140"/>
      <c r="I70" s="124">
        <v>8</v>
      </c>
      <c r="J70" s="124">
        <v>24</v>
      </c>
      <c r="K70" s="124">
        <v>-120</v>
      </c>
      <c r="L70" s="123"/>
      <c r="M70" s="124">
        <f t="shared" si="7"/>
        <v>0</v>
      </c>
      <c r="N70" s="143"/>
      <c r="P70" s="89" t="str">
        <f>IF(OR(ISNUMBER('[7]WebFIRE TEMPLATE'!AE6),ISNUMBER('[7]WebFIRE TEMPLATE'!AE7),ISNUMBER('[7]WebFIRE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88"/>
      <c r="S70" s="88"/>
    </row>
    <row r="71" spans="1:19" x14ac:dyDescent="0.25">
      <c r="A71" s="138" t="s">
        <v>108</v>
      </c>
      <c r="B71" s="121"/>
      <c r="C71" s="122">
        <v>12</v>
      </c>
      <c r="D71" s="122">
        <v>0</v>
      </c>
      <c r="E71" s="122">
        <v>0</v>
      </c>
      <c r="F71" s="124">
        <f>IF(B71="Yes",C71,(IF(B71="No",D71,E71)))</f>
        <v>0</v>
      </c>
      <c r="G71" s="120" t="s">
        <v>109</v>
      </c>
      <c r="H71" s="140"/>
      <c r="I71" s="124">
        <v>4</v>
      </c>
      <c r="J71" s="124">
        <v>12</v>
      </c>
      <c r="K71" s="124">
        <v>-12</v>
      </c>
      <c r="L71" s="124">
        <v>0</v>
      </c>
      <c r="M71" s="124">
        <f t="shared" si="7"/>
        <v>0</v>
      </c>
      <c r="N71" s="141"/>
      <c r="P71" s="89" t="str">
        <f>IF(OR(ISNUMBER('[7]WebFIRE TEMPLATE'!AE6),ISNUMBER('[7]WebFIRE TEMPLATE'!AE7),ISNUMBER('[7]WebFIRE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38" t="s">
        <v>110</v>
      </c>
      <c r="B72" s="121"/>
      <c r="C72" s="122">
        <v>15</v>
      </c>
      <c r="D72" s="122">
        <v>0</v>
      </c>
      <c r="E72" s="123"/>
      <c r="F72" s="124">
        <f t="shared" ref="F72:F73" si="9">IF(B72="Yes",C72,D72)</f>
        <v>0</v>
      </c>
      <c r="G72" s="120" t="s">
        <v>111</v>
      </c>
      <c r="H72" s="140"/>
      <c r="I72" s="124">
        <v>5</v>
      </c>
      <c r="J72" s="124">
        <v>15</v>
      </c>
      <c r="K72" s="124">
        <v>-15</v>
      </c>
      <c r="L72" s="123"/>
      <c r="M72" s="124">
        <f t="shared" si="7"/>
        <v>0</v>
      </c>
      <c r="N72" s="141"/>
      <c r="P72" s="89" t="str">
        <f>IF(OR(ISNUMBER('[7]WebFIRE TEMPLATE'!AE6),ISNUMBER('[7]WebFIRE TEMPLATE'!AE7),ISNUMBER('[7]WebFIRE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0" t="s">
        <v>112</v>
      </c>
      <c r="B73" s="121" t="s">
        <v>12</v>
      </c>
      <c r="C73" s="122">
        <v>54</v>
      </c>
      <c r="D73" s="122">
        <v>0</v>
      </c>
      <c r="E73" s="123"/>
      <c r="F73" s="124">
        <f t="shared" si="9"/>
        <v>54</v>
      </c>
      <c r="G73" s="120" t="s">
        <v>113</v>
      </c>
      <c r="H73" s="140"/>
      <c r="I73" s="124">
        <v>3</v>
      </c>
      <c r="J73" s="124">
        <v>9</v>
      </c>
      <c r="K73" s="124">
        <v>-9</v>
      </c>
      <c r="L73" s="123"/>
      <c r="M73" s="124">
        <f t="shared" si="7"/>
        <v>0</v>
      </c>
      <c r="N73" s="141"/>
      <c r="P73" s="89" t="str">
        <f>IF(OR(ISNUMBER('[7]WebFIRE TEMPLATE'!AE6),ISNUMBER('[7]WebFIRE TEMPLATE'!AE7),ISNUMBER('[7]WebFIRE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34"/>
      <c r="B74" s="123"/>
      <c r="C74" s="123"/>
      <c r="D74" s="123"/>
      <c r="E74" s="123"/>
      <c r="F74" s="123"/>
      <c r="G74" s="120" t="s">
        <v>115</v>
      </c>
      <c r="H74" s="140"/>
      <c r="I74" s="124">
        <v>4</v>
      </c>
      <c r="J74" s="124">
        <v>12</v>
      </c>
      <c r="K74" s="124">
        <v>-12</v>
      </c>
      <c r="L74" s="123"/>
      <c r="M74" s="124">
        <f>IF(F73=0,IF(OR(H74="No",H74=""),0,IF(AND(F73=0,H74="Yes"),I74+J74,0)),IF(AND(F73=C73,H74="Yes"),I74,IF(H74="No",K74,0)))</f>
        <v>0</v>
      </c>
      <c r="N74" s="141"/>
      <c r="P74" s="89" t="str">
        <f>IF(OR(ISNUMBER('[7]WebFIRE TEMPLATE'!AE6),ISNUMBER('[7]WebFIRE TEMPLATE'!AE7),ISNUMBER('[7]WebFIRE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34"/>
      <c r="B75" s="123"/>
      <c r="C75" s="123"/>
      <c r="D75" s="123"/>
      <c r="E75" s="123"/>
      <c r="F75" s="123"/>
      <c r="G75" s="141" t="s">
        <v>116</v>
      </c>
      <c r="H75" s="140"/>
      <c r="I75" s="124">
        <v>3</v>
      </c>
      <c r="J75" s="124">
        <v>9</v>
      </c>
      <c r="K75" s="124">
        <v>-9</v>
      </c>
      <c r="L75" s="123"/>
      <c r="M75" s="124">
        <f>IF(F73=0,IF(OR(H75="No",H75=""),0,IF(AND(F73=0,H75="Yes"),I75+J75,0)),IF(AND(F73=C73,H75="Yes"),I75,IF(H75="No",K75,0)))</f>
        <v>0</v>
      </c>
      <c r="N75" s="141"/>
      <c r="P75" s="89" t="str">
        <f>IF(OR(ISNUMBER('[7]WebFIRE TEMPLATE'!AE6),ISNUMBER('[7]WebFIRE TEMPLATE'!AE7),ISNUMBER('[7]WebFIRE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34"/>
      <c r="B76" s="123"/>
      <c r="C76" s="123"/>
      <c r="D76" s="123"/>
      <c r="E76" s="123"/>
      <c r="F76" s="123"/>
      <c r="G76" s="141" t="s">
        <v>117</v>
      </c>
      <c r="H76" s="140"/>
      <c r="I76" s="124">
        <v>4</v>
      </c>
      <c r="J76" s="124">
        <v>12</v>
      </c>
      <c r="K76" s="124">
        <v>-12</v>
      </c>
      <c r="L76" s="123"/>
      <c r="M76" s="124">
        <f>IF(F73=0,IF(OR(H76="No",H76=""),0,IF(AND(F73=0,H76="Yes"),I76+J76,0)),IF(AND(F73=C73,H76="Yes"),I76,IF(H76="No",K76,0)))</f>
        <v>0</v>
      </c>
      <c r="N76" s="141"/>
      <c r="P76" s="89" t="str">
        <f>IF(OR(ISNUMBER('[7]WebFIRE TEMPLATE'!AE6),ISNUMBER('[7]WebFIRE TEMPLATE'!AE7),ISNUMBER('[7]WebFIRE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34"/>
      <c r="B77" s="123"/>
      <c r="C77" s="123"/>
      <c r="D77" s="123"/>
      <c r="E77" s="123"/>
      <c r="F77" s="123"/>
      <c r="G77" s="141" t="s">
        <v>118</v>
      </c>
      <c r="H77" s="140"/>
      <c r="I77" s="124">
        <v>4</v>
      </c>
      <c r="J77" s="124">
        <v>12</v>
      </c>
      <c r="K77" s="124">
        <v>-12</v>
      </c>
      <c r="L77" s="123"/>
      <c r="M77" s="124">
        <f>IF(F73=0,IF(OR(H77="No",H77=""),0,IF(AND(F73=0,H77="Yes"),I77+J77,0)),IF(AND(F73=C73,H77="Yes"),I77,IF(H77="No",K77,0)))</f>
        <v>0</v>
      </c>
      <c r="N77" s="141"/>
      <c r="P77" s="89" t="str">
        <f>IF(OR(ISNUMBER('[7]WebFIRE TEMPLATE'!AE6),ISNUMBER('[7]WebFIRE TEMPLATE'!AE7),ISNUMBER('[7]WebFIRE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44"/>
      <c r="E78" s="89"/>
      <c r="F78" s="87"/>
      <c r="G78" s="119"/>
      <c r="H78" s="145"/>
      <c r="M78" s="87"/>
    </row>
    <row r="79" spans="1:19" ht="34.5" hidden="1" customHeight="1" x14ac:dyDescent="0.25">
      <c r="A79" s="187" t="s">
        <v>119</v>
      </c>
      <c r="B79" s="187"/>
      <c r="C79" s="187"/>
      <c r="D79" s="187"/>
      <c r="E79" s="187"/>
      <c r="F79" s="187"/>
      <c r="G79" s="119"/>
      <c r="H79" s="146"/>
      <c r="M79" s="87"/>
    </row>
    <row r="80" spans="1:19" ht="50.25" hidden="1" customHeight="1" x14ac:dyDescent="0.25">
      <c r="A80" s="147"/>
      <c r="B80" s="147"/>
      <c r="C80" s="147"/>
      <c r="D80" s="148"/>
      <c r="E80" s="148" t="s">
        <v>120</v>
      </c>
      <c r="F80" s="148" t="s">
        <v>121</v>
      </c>
      <c r="G80" s="119"/>
      <c r="H80" s="146"/>
      <c r="I80" s="188" t="s">
        <v>120</v>
      </c>
      <c r="J80" s="189"/>
      <c r="K80" s="149"/>
      <c r="L80" s="149"/>
      <c r="M80" s="150" t="s">
        <v>121</v>
      </c>
    </row>
    <row r="81" spans="1:15" ht="15" hidden="1" customHeight="1" x14ac:dyDescent="0.2">
      <c r="B81" s="146"/>
      <c r="D81" s="151" t="s">
        <v>122</v>
      </c>
      <c r="E81" s="87">
        <f>SUM(C14:C15,C17:C19,C24,C25)+IF(H16="N/A",L16,0)+IF(H25="N/A",L25-J25,0)</f>
        <v>87</v>
      </c>
      <c r="F81" s="87">
        <f>SUM(F14:F15,F17:F19,F24,F25)+IF(AND(B15="Yes",H16="N/A"),L16,0)+IF(AND(B25="Yes",H25="N/A"),L25-J25,0)</f>
        <v>15</v>
      </c>
      <c r="H81" s="151" t="s">
        <v>123</v>
      </c>
      <c r="I81" s="88">
        <f>SUM(I13:I15,I17:I24)+IF(AND(B15="Yes",H16="N/A"),L16,I16)+IF(AND(B25="Yes",H25="N/A"),L25,I25)</f>
        <v>30</v>
      </c>
      <c r="J81" s="87">
        <f>SUM(J14:J15,J17:J23,C24,C25)+IF(H16="N/A",L16,0)+IF(H25="N/A",L25-J25,0)</f>
        <v>87</v>
      </c>
      <c r="M81" s="87">
        <f>SUM(M13:M25)</f>
        <v>0</v>
      </c>
    </row>
    <row r="82" spans="1:15" ht="18.75" hidden="1" customHeight="1" x14ac:dyDescent="0.2">
      <c r="B82" s="146"/>
      <c r="D82" s="151" t="s">
        <v>124</v>
      </c>
      <c r="E82" s="87">
        <f>SUM(C28,C34:C36,C42,C47,C60)+IF(H40="N/A",L40-J40,0)+IF(H43="N/A",L43-J43,0)+IF(H44="N/A",L44-J44,0)+IF(H48="N/A",L48-J48,0)+IF(H50="N/A",L50-J50,0)+IF(H53="N/A",L53-J53,0)+IF(H54="N/A",L54-J54)+IF(H55="N/A",L55-J55,0)+IF(H56="N/A",L56-J56,0)+IF(H57="N/A",L57-J57,0)+IF(H59="N/A",L59-J59,0)</f>
        <v>378</v>
      </c>
      <c r="F82" s="87">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1" t="s">
        <v>125</v>
      </c>
      <c r="I82" s="88">
        <f>SUM(I28:I39,I41:I42,I45,I47,I49,I51:I52,I58,I60)+IF(H40="N/A",0,I40)+IF(H43="N/A",0,I43)+IF(H44="N/A",0,I44)+IF(H48="N/A",0,I48)+IF(H50="N/A",0,I50)+IF(H53="N/A",0,I53)+IF(H54="N/A",0,I54)+IF(H55="N/A",0,I55)+IF(H56="N/A",0,I56)+IF(H57="N/A",0,I57)+IF(H59="N/A",0,I59)</f>
        <v>118</v>
      </c>
      <c r="J82" s="87">
        <f>SUM(J28:J45,J47:J60)-IF(H40="N/A",J40,0)-IF(H43="N/A",J43,0)-IF(H44="N/A",J44,0)-IF(H48="N/A",J48,0)-IF(H50="N/A",J50,0)-IF(H53="N/A",J53,0)-IF(H54="N/A",J54)-IF(H55="N/A",J55,0)-IF(H56="N/A",J56,0)-IF(H57="N/A",J57,0)-IF(H59="N/A",J59,0)</f>
        <v>378</v>
      </c>
      <c r="M82" s="87">
        <f>SUM(M28:M45,M47:M60)</f>
        <v>0</v>
      </c>
    </row>
    <row r="83" spans="1:15" ht="18.75" hidden="1" customHeight="1" x14ac:dyDescent="0.2">
      <c r="B83" s="146"/>
      <c r="D83" s="152" t="s">
        <v>126</v>
      </c>
      <c r="E83" s="87">
        <f>SUM(C63:C64,C66:C73)+IF(H66="N/A",L66-J66,0)+IF(H71="N/A",L71-J71,0)</f>
        <v>177</v>
      </c>
      <c r="F83" s="87">
        <f>SUM(F63:F64,F66:F73)+IF(H66="N/A",L66-J66,0)+IF(H71="N/A",L71-J71,0)</f>
        <v>141</v>
      </c>
      <c r="G83" s="88"/>
      <c r="H83" s="152" t="s">
        <v>127</v>
      </c>
      <c r="I83" s="88">
        <f>SUM(I63:I65,I67:I70,I72:I77)+IF(AND(B66="Yes",H66="N/A"),L66,I66)+IF(AND(B71="Yes",H71="N/A"),L71,I71)</f>
        <v>59</v>
      </c>
      <c r="J83" s="87">
        <f>SUM(J63:J65,J67:J70,J72:J77)+IF(AND(B66="Yes",H66="N/A"),L66,J66)+IF(AND(B71="Yes",H71="N/A"),L71,J71)</f>
        <v>177</v>
      </c>
      <c r="M83" s="87">
        <f>SUM(M63:M77)</f>
        <v>0</v>
      </c>
    </row>
    <row r="84" spans="1:15" ht="15" hidden="1" customHeight="1" x14ac:dyDescent="0.2">
      <c r="B84" s="146"/>
      <c r="G84" s="89" t="s">
        <v>128</v>
      </c>
      <c r="H84" s="146"/>
      <c r="N84" s="89"/>
    </row>
    <row r="85" spans="1:15" ht="61.5" hidden="1" customHeight="1" x14ac:dyDescent="0.25">
      <c r="B85" s="153" t="s">
        <v>129</v>
      </c>
      <c r="C85" s="154" t="s">
        <v>130</v>
      </c>
      <c r="E85" s="155" t="s">
        <v>131</v>
      </c>
      <c r="F85" s="156" t="s">
        <v>132</v>
      </c>
      <c r="H85" s="86" t="s">
        <v>133</v>
      </c>
      <c r="I85" s="86" t="s">
        <v>134</v>
      </c>
      <c r="J85" s="86"/>
      <c r="L85" s="157" t="s">
        <v>131</v>
      </c>
      <c r="M85" s="158" t="s">
        <v>135</v>
      </c>
      <c r="N85" s="89"/>
    </row>
    <row r="86" spans="1:15" hidden="1" x14ac:dyDescent="0.25">
      <c r="A86" s="151" t="s">
        <v>136</v>
      </c>
      <c r="B86" s="86">
        <v>75</v>
      </c>
      <c r="C86" s="87">
        <f>SUM(C14:C15,C17:C19,C24,C25,C28,C34:C36,C42,C47,C60)+IF(H16="N/A",L16-J16,0)+IF(H25="N/A",L25-J25,0)+IF(H40="N/A",L40-J40,0)+IF(H43="N/A",L43-J43,0)+IF(H44="N/A",L44-J44,0)+IF(H48="N/A",L48-J48,0)+IF(H50="N/A",L50-J50,0)+IF(H53="N/A",L53-J53,0)+IF(H54="N/A",L54-J54)+IF(H55="N/A",L55-J55,0)+IF(H56="N/A",L56-J56,0)+IF(H57="N/A",L57-J57,0)+IF(H59="N/A",L59-J59,0)</f>
        <v>465</v>
      </c>
      <c r="D86" s="87"/>
      <c r="E86" s="86">
        <f>IF(F86&gt;0,ROUND(((100*F86/J86)+F12+F46),0),0)</f>
        <v>0</v>
      </c>
      <c r="F86" s="86">
        <f>IF(AND(B28="",B34="",B35="",B36="",B42="",B47="",B60=""),0,SUM(F81,F82))</f>
        <v>0</v>
      </c>
      <c r="G86" s="151" t="s">
        <v>136</v>
      </c>
      <c r="H86" s="86">
        <v>25</v>
      </c>
      <c r="I86" s="87">
        <f>I81+I82</f>
        <v>148</v>
      </c>
      <c r="J86" s="88">
        <f>I81+I82+J81+J82</f>
        <v>613</v>
      </c>
      <c r="L86" s="86">
        <f>IF(M86=0,0,ROUND(((100*M86/J86)+M12+M46),0))</f>
        <v>0</v>
      </c>
      <c r="M86" s="86">
        <f>IF(AND(H28="",H29="",H30="",H31="",H32="",H33="",H34="",H35="",H36="",H37="",H38="",H39="",H40="",H41="",H42="",H43="",H44="",H45="",H47="",H48="",H49="",H50="",H51="",H52="",H53="",H54="",H55="",H56="",H57="",H58="",H59="",H60=""),0,SUM(M81,M82))</f>
        <v>0</v>
      </c>
    </row>
    <row r="87" spans="1:15" hidden="1" x14ac:dyDescent="0.25">
      <c r="A87" s="151" t="s">
        <v>137</v>
      </c>
      <c r="B87" s="86">
        <v>75</v>
      </c>
      <c r="C87" s="87">
        <f>SUM(C14:C15,C17:C19,C24,C25,C63:C64,C66:C73)+IF(H16="N/A",L16,0)+IF(H25="N/A",L25-J25,0)+IF(H66="N/A",L66-J66,0)+IF(H71="N/A",L71-J71,0)</f>
        <v>264</v>
      </c>
      <c r="D87" s="87"/>
      <c r="E87" s="86">
        <f>IF(F87&gt;0,ROUND(((100*F87/J87)+F12),0),0)</f>
        <v>44</v>
      </c>
      <c r="F87" s="86">
        <f>IF(AND(B63="",B64="",B66="",B67="",B68="",B69="",B70="",B71="",B72="",B73=""),0,SUM(F81,F83))</f>
        <v>156</v>
      </c>
      <c r="G87" s="151" t="s">
        <v>137</v>
      </c>
      <c r="H87" s="86">
        <v>25</v>
      </c>
      <c r="I87" s="86">
        <f>I81+I83</f>
        <v>89</v>
      </c>
      <c r="J87" s="88">
        <f>I81+I83+J81+J83</f>
        <v>353</v>
      </c>
      <c r="L87" s="86">
        <f>IF(M87=0,0,ROUND(((100*M87/J87)+M12),0))</f>
        <v>0</v>
      </c>
      <c r="M87" s="86">
        <f>IF(AND(H63="",H64="",H65="",H66="",H67="",H68="",H69="",H70="",H71="",H72="",H73="",H74="",H75="",H76="",H77=""),0,SUM(M81,M83))</f>
        <v>0</v>
      </c>
    </row>
    <row r="88" spans="1:15" x14ac:dyDescent="0.25">
      <c r="E88" s="159"/>
    </row>
    <row r="91" spans="1:15" x14ac:dyDescent="0.25">
      <c r="F91" s="89"/>
      <c r="H91" s="87" t="s">
        <v>138</v>
      </c>
    </row>
    <row r="92" spans="1:15" x14ac:dyDescent="0.25">
      <c r="G92" s="151" t="s">
        <v>136</v>
      </c>
      <c r="H92" s="86">
        <f>IF(E86+L86&lt;0,0,IF(E86+L86&gt;100,100,E86+L86))</f>
        <v>0</v>
      </c>
    </row>
    <row r="93" spans="1:15" x14ac:dyDescent="0.25">
      <c r="G93" s="151" t="s">
        <v>137</v>
      </c>
      <c r="H93" s="86">
        <f>IF((E87+L87)&lt;0,0,IF(E87+L87&gt;100,100,E87+L87))</f>
        <v>44</v>
      </c>
    </row>
    <row r="94" spans="1:15" x14ac:dyDescent="0.25">
      <c r="O94" s="86"/>
    </row>
    <row r="95" spans="1:15" x14ac:dyDescent="0.25">
      <c r="C95" s="160"/>
      <c r="F95" s="160"/>
      <c r="I95" s="86"/>
      <c r="J95" s="86"/>
    </row>
    <row r="96" spans="1:15" x14ac:dyDescent="0.25">
      <c r="C96" s="16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LA3C0650_1600</vt:lpstr>
      <vt:lpstr>OK2C0990_SRU1</vt:lpstr>
      <vt:lpstr>TX3B1090</vt:lpstr>
      <vt:lpstr>TX3B1110</vt:lpstr>
      <vt:lpstr>TX3B1220_SRU2&amp;3-SRU4(2008)</vt:lpstr>
      <vt:lpstr>TX3B1250_SRU4.2 544</vt:lpstr>
      <vt:lpstr>(new) DE1A0360_both</vt:lpstr>
      <vt:lpstr>(new)LA3C0650_SRU30</vt:lpstr>
      <vt:lpstr>(new)TX3B1320_SRUB</vt:lpstr>
      <vt:lpstr>(new)TX3B1320_SRUC</vt:lpstr>
      <vt:lpstr>(new)WA5A1410_SRU4</vt:lpstr>
      <vt:lpstr>'(new) DE1A0360_both'!Print_Area</vt:lpstr>
      <vt:lpstr>'(new)LA3C0650_SRU30'!Print_Area</vt:lpstr>
      <vt:lpstr>'(new)TX3B1320_SRUB'!Print_Area</vt:lpstr>
      <vt:lpstr>'(new)TX3B1320_SRUC'!Print_Area</vt:lpstr>
      <vt:lpstr>'(new)WA5A1410_SRU4'!Print_Area</vt:lpstr>
      <vt:lpstr>LA3C0650_1600!Print_Area</vt:lpstr>
      <vt:lpstr>OK2C0990_SRU1!Print_Area</vt:lpstr>
      <vt:lpstr>TX3B1090!Print_Area</vt:lpstr>
      <vt:lpstr>TX3B1110!Print_Area</vt:lpstr>
      <vt:lpstr>'TX3B1220_SRU2&amp;3-SRU4(2008)'!Print_Area</vt:lpstr>
      <vt:lpstr>'TX3B1250_SRU4.2 544'!Print_Area</vt:lpstr>
    </vt:vector>
  </TitlesOfParts>
  <Company>RTI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ksschaffner</dc:creator>
  <cp:lastModifiedBy>ksschaffner</cp:lastModifiedBy>
  <cp:lastPrinted>2015-04-18T04:43:36Z</cp:lastPrinted>
  <dcterms:created xsi:type="dcterms:W3CDTF">2014-08-17T06:22:15Z</dcterms:created>
  <dcterms:modified xsi:type="dcterms:W3CDTF">2015-04-18T19:13:47Z</dcterms:modified>
</cp:coreProperties>
</file>